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omments8.xml" ContentType="application/vnd.openxmlformats-officedocument.spreadsheetml.comment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Tables/pivotTable1.xml" ContentType="application/vnd.openxmlformats-officedocument.spreadsheetml.pivotTable+xml"/>
  <Override PartName="/xl/comments6.xml" ContentType="application/vnd.openxmlformats-officedocument.spreadsheetml.comments+xml"/>
  <Override PartName="/xl/comments7.xml" ContentType="application/vnd.openxmlformats-officedocument.spreadsheetml.comment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hidePivotFieldList="1" defaultThemeVersion="124226"/>
  <bookViews>
    <workbookView xWindow="120" yWindow="15" windowWidth="15480" windowHeight="11640" tabRatio="896" activeTab="8"/>
  </bookViews>
  <sheets>
    <sheet name="Συγκ Πίνακας ΕΒΠ" sheetId="6" r:id="rId1"/>
    <sheet name="Τιμές" sheetId="3" state="hidden" r:id="rId2"/>
    <sheet name="ΕΕΠ ΠΕ21-26" sheetId="9" r:id="rId3"/>
    <sheet name="ΕΕΠ ΠΕ22" sheetId="10" r:id="rId4"/>
    <sheet name="ΕΕΠ ΠΕ23" sheetId="11" r:id="rId5"/>
    <sheet name="ΕΕΠ ΠΕ25" sheetId="13" r:id="rId6"/>
    <sheet name="ΕΕΠ ΠΕ28" sheetId="14" r:id="rId7"/>
    <sheet name="ΕΕΠ ΠΕ29" sheetId="15" r:id="rId8"/>
    <sheet name="ΕΕΠ ΠΕ30" sheetId="16" r:id="rId9"/>
    <sheet name="ΑΠΟΡΡΙΠΤΕΟΙ" sheetId="18" r:id="rId10"/>
  </sheets>
  <externalReferences>
    <externalReference r:id="rId11"/>
  </externalReferences>
  <definedNames>
    <definedName name="_xlnm._FilterDatabase" localSheetId="2" hidden="1">'ΕΕΠ ΠΕ21-26'!$A$1:$AN$12</definedName>
    <definedName name="_xlnm._FilterDatabase" localSheetId="4" hidden="1">'ΕΕΠ ΠΕ23'!$A$16:$AN$37</definedName>
    <definedName name="_xlnm._FilterDatabase" localSheetId="5" hidden="1">'ΕΕΠ ΠΕ25'!$A$23:$AN$28</definedName>
    <definedName name="_xlnm._FilterDatabase" localSheetId="6" hidden="1">'ΕΕΠ ΠΕ28'!$A$1:$AN$10</definedName>
    <definedName name="_xlnm._FilterDatabase" localSheetId="8" hidden="1">'ΕΕΠ ΠΕ30'!$A$1:$AN$38</definedName>
    <definedName name="NAI_OXI">Τιμές!$K$2:$K$3</definedName>
    <definedName name="α" localSheetId="5">#REF!</definedName>
    <definedName name="α" localSheetId="6">#REF!</definedName>
    <definedName name="α" localSheetId="7">#REF!</definedName>
    <definedName name="α" localSheetId="8">#REF!</definedName>
    <definedName name="α">#REF!</definedName>
    <definedName name="αα" localSheetId="5">#REF!</definedName>
    <definedName name="αα" localSheetId="6">#REF!</definedName>
    <definedName name="αα" localSheetId="7">#REF!</definedName>
    <definedName name="αα" localSheetId="8">#REF!</definedName>
    <definedName name="αα">#REF!</definedName>
    <definedName name="ΑΔΤ_ΔΙΑΒΑΤΗΡΙΟ">Τιμές!$B$2:$B$3</definedName>
    <definedName name="ΑΠΑΙΤΕΙΤΑΙ_ΔΕΝ_ΑΠΑΙΤΕΙΤΑΙ">Τιμές!$D$2:$D$3</definedName>
    <definedName name="ΑΠΑΙΤΟΥΜΕΝΟΣ_ΤΙΤΛΟΣ">Τιμές!$I$2:$I$3</definedName>
    <definedName name="ΓΝΩΣΗ_BRAILLE" localSheetId="4">#REF!</definedName>
    <definedName name="ΓΝΩΣΗ_BRAILLE" localSheetId="5">#REF!</definedName>
    <definedName name="ΓΝΩΣΗ_BRAILLE" localSheetId="6">#REF!</definedName>
    <definedName name="ΓΝΩΣΗ_BRAILLE" localSheetId="7">#REF!</definedName>
    <definedName name="ΓΝΩΣΗ_BRAILLE" localSheetId="8">#REF!</definedName>
    <definedName name="ΓΝΩΣΗ_BRAILLE">#REF!</definedName>
    <definedName name="ΓΝΩΣΗ_ΕΝΓ" localSheetId="4">#REF!</definedName>
    <definedName name="ΓΝΩΣΗ_ΕΝΓ" localSheetId="5">#REF!</definedName>
    <definedName name="ΓΝΩΣΗ_ΕΝΓ" localSheetId="6">#REF!</definedName>
    <definedName name="ΓΝΩΣΗ_ΕΝΓ" localSheetId="7">#REF!</definedName>
    <definedName name="ΓΝΩΣΗ_ΕΝΓ" localSheetId="8">#REF!</definedName>
    <definedName name="ΓΝΩΣΗ_ΕΝΓ">#REF!</definedName>
    <definedName name="ΔΕΝ_ΑΠΑΙΤΕΙΤΑΙ">Τιμές!$G$2:$G$4</definedName>
    <definedName name="ΕΙΔΙΚΟΤΗΤΑ">[1]Τιμές!$A$2:$A$121</definedName>
    <definedName name="ΕΙΔΙΚΟΤΗΤΑ_ΕΒΠ">Τιμές!$E$2</definedName>
    <definedName name="ΕΙΔΙΚΟΤΗΤΑ_ΕΕΠ">Τιμές!$C$2:$C$12</definedName>
    <definedName name="ΚΑΤΗΓΟΡΙΑ_ΠΙΝΑΚΑ">Τιμές!$F$2:$F$3</definedName>
    <definedName name="ΚΑΤΗΓΟΡΙΑ_ΠΤΥΧΙΟΥ">Τιμές!$J$2:$J$3</definedName>
    <definedName name="ΚΑΤΟΧΟΣ_ΔΙΔΑΚΤΟΡΙΚΟΥ_ΕΙΔ._ΑΓΩΓΗΣ" localSheetId="4">#REF!</definedName>
    <definedName name="ΚΑΤΟΧΟΣ_ΔΙΔΑΚΤΟΡΙΚΟΥ_ΕΙΔ._ΑΓΩΓΗΣ" localSheetId="5">#REF!</definedName>
    <definedName name="ΚΑΤΟΧΟΣ_ΔΙΔΑΚΤΟΡΙΚΟΥ_ΕΙΔ._ΑΓΩΓΗΣ" localSheetId="6">#REF!</definedName>
    <definedName name="ΚΑΤΟΧΟΣ_ΔΙΔΑΚΤΟΡΙΚΟΥ_ΕΙΔ._ΑΓΩΓΗΣ" localSheetId="7">#REF!</definedName>
    <definedName name="ΚΑΤΟΧΟΣ_ΔΙΔΑΚΤΟΡΙΚΟΥ_ΕΙΔ._ΑΓΩΓΗΣ" localSheetId="8">#REF!</definedName>
    <definedName name="ΚΑΤΟΧΟΣ_ΔΙΔΑΚΤΟΡΙΚΟΥ_ΕΙΔ._ΑΓΩΓΗΣ">#REF!</definedName>
    <definedName name="ΚΑΤΟΧΟΣ_ΔΙΔΑΚΤΟΡΙΚΟΥ_ΣΤΟ_ΑΝΤΙΚΕΙΜΕΝΟ_ΑΠΑΣΧΟΛΗΣΗΣ" localSheetId="4">#REF!</definedName>
    <definedName name="ΚΑΤΟΧΟΣ_ΔΙΔΑΚΤΟΡΙΚΟΥ_ΣΤΟ_ΑΝΤΙΚΕΙΜΕΝΟ_ΑΠΑΣΧΟΛΗΣΗΣ" localSheetId="5">#REF!</definedName>
    <definedName name="ΚΑΤΟΧΟΣ_ΔΙΔΑΚΤΟΡΙΚΟΥ_ΣΤΟ_ΑΝΤΙΚΕΙΜΕΝΟ_ΑΠΑΣΧΟΛΗΣΗΣ" localSheetId="6">#REF!</definedName>
    <definedName name="ΚΑΤΟΧΟΣ_ΔΙΔΑΚΤΟΡΙΚΟΥ_ΣΤΟ_ΑΝΤΙΚΕΙΜΕΝΟ_ΑΠΑΣΧΟΛΗΣΗΣ" localSheetId="7">#REF!</definedName>
    <definedName name="ΚΑΤΟΧΟΣ_ΔΙΔΑΚΤΟΡΙΚΟΥ_ΣΤΟ_ΑΝΤΙΚΕΙΜΕΝΟ_ΑΠΑΣΧΟΛΗΣΗΣ" localSheetId="8">#REF!</definedName>
    <definedName name="ΚΑΤΟΧΟΣ_ΔΙΔΑΚΤΟΡΙΚΟΥ_ΣΤΟ_ΑΝΤΙΚΕΙΜΕΝΟ_ΑΠΑΣΧΟΛΗΣΗΣ">#REF!</definedName>
    <definedName name="ΚΑΤΟΧΟΣ_ΜΕΤΑΠΤΥΧΙΑΚΟΥ_ΕΙΔ._ΑΓΩΓΗΣ" localSheetId="4">#REF!</definedName>
    <definedName name="ΚΑΤΟΧΟΣ_ΜΕΤΑΠΤΥΧΙΑΚΟΥ_ΕΙΔ._ΑΓΩΓΗΣ" localSheetId="5">#REF!</definedName>
    <definedName name="ΚΑΤΟΧΟΣ_ΜΕΤΑΠΤΥΧΙΑΚΟΥ_ΕΙΔ._ΑΓΩΓΗΣ" localSheetId="6">#REF!</definedName>
    <definedName name="ΚΑΤΟΧΟΣ_ΜΕΤΑΠΤΥΧΙΑΚΟΥ_ΕΙΔ._ΑΓΩΓΗΣ" localSheetId="7">#REF!</definedName>
    <definedName name="ΚΑΤΟΧΟΣ_ΜΕΤΑΠΤΥΧΙΑΚΟΥ_ΕΙΔ._ΑΓΩΓΗΣ" localSheetId="8">#REF!</definedName>
    <definedName name="ΚΑΤΟΧΟΣ_ΜΕΤΑΠΤΥΧΙΑΚΟΥ_ΕΙΔ._ΑΓΩΓΗΣ">#REF!</definedName>
    <definedName name="ΚΑΤΟΧΟΣ_ΜΕΤΑΠΤΥΧΙΑΚΟΥ_ΣΤΟ_ΑΝΤΙΚΕΙΜΕΝΟ_ΑΠΑΣΧΟΛΗΣΗΣ" localSheetId="4">#REF!</definedName>
    <definedName name="ΚΑΤΟΧΟΣ_ΜΕΤΑΠΤΥΧΙΑΚΟΥ_ΣΤΟ_ΑΝΤΙΚΕΙΜΕΝΟ_ΑΠΑΣΧΟΛΗΣΗΣ" localSheetId="5">#REF!</definedName>
    <definedName name="ΚΑΤΟΧΟΣ_ΜΕΤΑΠΤΥΧΙΑΚΟΥ_ΣΤΟ_ΑΝΤΙΚΕΙΜΕΝΟ_ΑΠΑΣΧΟΛΗΣΗΣ" localSheetId="6">#REF!</definedName>
    <definedName name="ΚΑΤΟΧΟΣ_ΜΕΤΑΠΤΥΧΙΑΚΟΥ_ΣΤΟ_ΑΝΤΙΚΕΙΜΕΝΟ_ΑΠΑΣΧΟΛΗΣΗΣ" localSheetId="7">#REF!</definedName>
    <definedName name="ΚΑΤΟΧΟΣ_ΜΕΤΑΠΤΥΧΙΑΚΟΥ_ΣΤΟ_ΑΝΤΙΚΕΙΜΕΝΟ_ΑΠΑΣΧΟΛΗΣΗΣ" localSheetId="8">#REF!</definedName>
    <definedName name="ΚΑΤΟΧΟΣ_ΜΕΤΑΠΤΥΧΙΑΚΟΥ_ΣΤΟ_ΑΝΤΙΚΕΙΜΕΝΟ_ΑΠΑΣΧΟΛΗΣΗΣ">#REF!</definedName>
    <definedName name="ΚΛΑΔΟΣ_ΕΕΠ">Τιμές!$C$2:$C$12</definedName>
    <definedName name="ΝΑΙ_ΟΧΙ">[1]Τιμές!$D$2:$D$3</definedName>
    <definedName name="Π_Ε" localSheetId="4">#REF!</definedName>
    <definedName name="Π_Ε" localSheetId="5">#REF!</definedName>
    <definedName name="Π_Ε" localSheetId="6">#REF!</definedName>
    <definedName name="Π_Ε" localSheetId="7">#REF!</definedName>
    <definedName name="Π_Ε" localSheetId="8">#REF!</definedName>
    <definedName name="Π_Ε">#REF!</definedName>
    <definedName name="ΠΑΙΔΑΓΩΓΙΚΗ_ΕΠΑΡΚΕΙΑ">Τιμές!$G$2:$G$4</definedName>
    <definedName name="ΠΟΛΥΤΕΚΝΟΣ_ΤΡΙΤΕΚΝΟΣ">Τιμές!$R$2:$R$4</definedName>
    <definedName name="ΠΟΛΥΤΕΝΟΣ_ΤΡΙΤΕΚΝΟΣ">Τιμές!$R$2:$R$4</definedName>
  </definedNames>
  <calcPr calcId="125725"/>
  <pivotCaches>
    <pivotCache cacheId="0" r:id="rId12"/>
  </pivotCaches>
</workbook>
</file>

<file path=xl/calcChain.xml><?xml version="1.0" encoding="utf-8"?>
<calcChain xmlns="http://schemas.openxmlformats.org/spreadsheetml/2006/main">
  <c r="AA12" i="18"/>
  <c r="AM13" i="13"/>
  <c r="AM3" i="10"/>
  <c r="AL7" i="16"/>
  <c r="AK7"/>
  <c r="AJ7"/>
  <c r="AI7"/>
  <c r="AH7"/>
  <c r="AF7"/>
  <c r="AE7"/>
  <c r="AD7"/>
  <c r="AL4"/>
  <c r="AK4"/>
  <c r="AJ4"/>
  <c r="AI4"/>
  <c r="AH4"/>
  <c r="AF4"/>
  <c r="AE4"/>
  <c r="AD4"/>
  <c r="AL22" i="11"/>
  <c r="AK22"/>
  <c r="AJ22"/>
  <c r="AI22"/>
  <c r="AH22"/>
  <c r="AF22"/>
  <c r="AE22"/>
  <c r="AD22"/>
  <c r="AL2" i="16"/>
  <c r="AK2"/>
  <c r="AJ2"/>
  <c r="AI2"/>
  <c r="AH2"/>
  <c r="AF2"/>
  <c r="AE2"/>
  <c r="AD2"/>
  <c r="AL6"/>
  <c r="AK6"/>
  <c r="AJ6"/>
  <c r="AI6"/>
  <c r="AH6"/>
  <c r="AF6"/>
  <c r="AE6"/>
  <c r="AD6"/>
  <c r="AL3"/>
  <c r="AK3"/>
  <c r="AJ3"/>
  <c r="AI3"/>
  <c r="AH3"/>
  <c r="AF3"/>
  <c r="AE3"/>
  <c r="AD3"/>
  <c r="AL5"/>
  <c r="AK5"/>
  <c r="AJ5"/>
  <c r="AI5"/>
  <c r="AH5"/>
  <c r="AF5"/>
  <c r="AE5"/>
  <c r="AD5"/>
  <c r="AL8"/>
  <c r="AK8"/>
  <c r="AJ8"/>
  <c r="AI8"/>
  <c r="AH8"/>
  <c r="AF8"/>
  <c r="AE8"/>
  <c r="AD8"/>
  <c r="AL9"/>
  <c r="AK9"/>
  <c r="AJ9"/>
  <c r="AI9"/>
  <c r="AH9"/>
  <c r="AF9"/>
  <c r="AE9"/>
  <c r="AD9"/>
  <c r="AL10"/>
  <c r="AK10"/>
  <c r="AJ10"/>
  <c r="AI10"/>
  <c r="AH10"/>
  <c r="AF10"/>
  <c r="AE10"/>
  <c r="AD10"/>
  <c r="AL11"/>
  <c r="AK11"/>
  <c r="AJ11"/>
  <c r="AI11"/>
  <c r="AH11"/>
  <c r="AF11"/>
  <c r="AE11"/>
  <c r="AD11"/>
  <c r="AL16"/>
  <c r="AK16"/>
  <c r="AJ16"/>
  <c r="AI16"/>
  <c r="AH16"/>
  <c r="AF16"/>
  <c r="AE16"/>
  <c r="AD16"/>
  <c r="AL12"/>
  <c r="AK12"/>
  <c r="AJ12"/>
  <c r="AI12"/>
  <c r="AH12"/>
  <c r="AF12"/>
  <c r="AE12"/>
  <c r="AD12"/>
  <c r="AL13"/>
  <c r="AK13"/>
  <c r="AJ13"/>
  <c r="AI13"/>
  <c r="AH13"/>
  <c r="AF13"/>
  <c r="AE13"/>
  <c r="AD13"/>
  <c r="AL14"/>
  <c r="AK14"/>
  <c r="AJ14"/>
  <c r="AI14"/>
  <c r="AH14"/>
  <c r="AF14"/>
  <c r="AE14"/>
  <c r="AD14"/>
  <c r="AL15"/>
  <c r="AK15"/>
  <c r="AJ15"/>
  <c r="AI15"/>
  <c r="AH15"/>
  <c r="AF15"/>
  <c r="AE15"/>
  <c r="AD15"/>
  <c r="AL17"/>
  <c r="AK17"/>
  <c r="AJ17"/>
  <c r="AI17"/>
  <c r="AH17"/>
  <c r="AF17"/>
  <c r="AE17"/>
  <c r="AD17"/>
  <c r="AL18"/>
  <c r="AK18"/>
  <c r="AJ18"/>
  <c r="AI18"/>
  <c r="AH18"/>
  <c r="AF18"/>
  <c r="AE18"/>
  <c r="AD18"/>
  <c r="AL19"/>
  <c r="AK19"/>
  <c r="AJ19"/>
  <c r="AI19"/>
  <c r="AH19"/>
  <c r="AF19"/>
  <c r="AE19"/>
  <c r="AD19"/>
  <c r="AL20"/>
  <c r="AK20"/>
  <c r="AJ20"/>
  <c r="AI20"/>
  <c r="AH20"/>
  <c r="AF20"/>
  <c r="AE20"/>
  <c r="AD20"/>
  <c r="AL21"/>
  <c r="AK21"/>
  <c r="AJ21"/>
  <c r="AI21"/>
  <c r="AH21"/>
  <c r="AF21"/>
  <c r="AE21"/>
  <c r="AD21"/>
  <c r="AL22"/>
  <c r="AK22"/>
  <c r="AJ22"/>
  <c r="AI22"/>
  <c r="AH22"/>
  <c r="AF22"/>
  <c r="AE22"/>
  <c r="AD22"/>
  <c r="AL32"/>
  <c r="AK32"/>
  <c r="AJ32"/>
  <c r="AI32"/>
  <c r="AH32"/>
  <c r="AF32"/>
  <c r="AE32"/>
  <c r="AD32"/>
  <c r="AL23"/>
  <c r="AK23"/>
  <c r="AJ23"/>
  <c r="AI23"/>
  <c r="AH23"/>
  <c r="AF23"/>
  <c r="AE23"/>
  <c r="AD23"/>
  <c r="AL24"/>
  <c r="AK24"/>
  <c r="AJ24"/>
  <c r="AI24"/>
  <c r="AH24"/>
  <c r="AF24"/>
  <c r="AE24"/>
  <c r="AD24"/>
  <c r="AL25"/>
  <c r="AK25"/>
  <c r="AJ25"/>
  <c r="AI25"/>
  <c r="AH25"/>
  <c r="AF25"/>
  <c r="AE25"/>
  <c r="AD25"/>
  <c r="AL26"/>
  <c r="AK26"/>
  <c r="AJ26"/>
  <c r="AI26"/>
  <c r="AH26"/>
  <c r="AF26"/>
  <c r="AE26"/>
  <c r="AD26"/>
  <c r="AL27"/>
  <c r="AK27"/>
  <c r="AJ27"/>
  <c r="AI27"/>
  <c r="AH27"/>
  <c r="AF27"/>
  <c r="AE27"/>
  <c r="AD27"/>
  <c r="AL29"/>
  <c r="AK29"/>
  <c r="AJ29"/>
  <c r="AI29"/>
  <c r="AH29"/>
  <c r="AF29"/>
  <c r="AE29"/>
  <c r="AD29"/>
  <c r="AL28"/>
  <c r="AK28"/>
  <c r="AJ28"/>
  <c r="AI28"/>
  <c r="AH28"/>
  <c r="AF28"/>
  <c r="AE28"/>
  <c r="AD28"/>
  <c r="AL30"/>
  <c r="AK30"/>
  <c r="AJ30"/>
  <c r="AI30"/>
  <c r="AH30"/>
  <c r="AF30"/>
  <c r="AE30"/>
  <c r="AD30"/>
  <c r="AL31"/>
  <c r="AK31"/>
  <c r="AJ31"/>
  <c r="AI31"/>
  <c r="AH31"/>
  <c r="AF31"/>
  <c r="AE31"/>
  <c r="AD31"/>
  <c r="AL33"/>
  <c r="AK33"/>
  <c r="AJ33"/>
  <c r="AI33"/>
  <c r="AH33"/>
  <c r="AF33"/>
  <c r="AE33"/>
  <c r="AD33"/>
  <c r="AL34"/>
  <c r="AK34"/>
  <c r="AJ34"/>
  <c r="AI34"/>
  <c r="AH34"/>
  <c r="AF34"/>
  <c r="AE34"/>
  <c r="AD34"/>
  <c r="AL35"/>
  <c r="AK35"/>
  <c r="AJ35"/>
  <c r="AI35"/>
  <c r="AH35"/>
  <c r="AF35"/>
  <c r="AE35"/>
  <c r="AD35"/>
  <c r="AL36"/>
  <c r="AK36"/>
  <c r="AJ36"/>
  <c r="AI36"/>
  <c r="AH36"/>
  <c r="AF36"/>
  <c r="AE36"/>
  <c r="AD36"/>
  <c r="AL37"/>
  <c r="AK37"/>
  <c r="AJ37"/>
  <c r="AI37"/>
  <c r="AH37"/>
  <c r="AF37"/>
  <c r="AE37"/>
  <c r="AD37"/>
  <c r="AL38"/>
  <c r="AK38"/>
  <c r="AJ38"/>
  <c r="AI38"/>
  <c r="AH38"/>
  <c r="AF38"/>
  <c r="AE38"/>
  <c r="AD38"/>
  <c r="AL2" i="14"/>
  <c r="AK2"/>
  <c r="AJ2"/>
  <c r="AI2"/>
  <c r="AH2"/>
  <c r="AF2"/>
  <c r="AE2"/>
  <c r="AD2"/>
  <c r="AL3"/>
  <c r="AK3"/>
  <c r="AJ3"/>
  <c r="AI3"/>
  <c r="AH3"/>
  <c r="AF3"/>
  <c r="AE3"/>
  <c r="AD3"/>
  <c r="AL5"/>
  <c r="AK5"/>
  <c r="AJ5"/>
  <c r="AI5"/>
  <c r="AH5"/>
  <c r="AF5"/>
  <c r="AE5"/>
  <c r="AD5"/>
  <c r="AL4"/>
  <c r="AK4"/>
  <c r="AJ4"/>
  <c r="AI4"/>
  <c r="AH4"/>
  <c r="AF4"/>
  <c r="AE4"/>
  <c r="AD4"/>
  <c r="AL6"/>
  <c r="AK6"/>
  <c r="AJ6"/>
  <c r="AI6"/>
  <c r="AH6"/>
  <c r="AF6"/>
  <c r="AE6"/>
  <c r="AD6"/>
  <c r="AL7"/>
  <c r="AK7"/>
  <c r="AJ7"/>
  <c r="AI7"/>
  <c r="AH7"/>
  <c r="AF7"/>
  <c r="AE7"/>
  <c r="AD7"/>
  <c r="AL8"/>
  <c r="AK8"/>
  <c r="AJ8"/>
  <c r="AI8"/>
  <c r="AH8"/>
  <c r="AF8"/>
  <c r="AE8"/>
  <c r="AD8"/>
  <c r="AL9"/>
  <c r="AK9"/>
  <c r="AJ9"/>
  <c r="AI9"/>
  <c r="AH9"/>
  <c r="AF9"/>
  <c r="AE9"/>
  <c r="AD9"/>
  <c r="AL10"/>
  <c r="AK10"/>
  <c r="AJ10"/>
  <c r="AI10"/>
  <c r="AH10"/>
  <c r="AF10"/>
  <c r="AE10"/>
  <c r="AD10"/>
  <c r="AL35" i="11"/>
  <c r="AK35"/>
  <c r="AJ35"/>
  <c r="AI35"/>
  <c r="AH35"/>
  <c r="AF35"/>
  <c r="AE35"/>
  <c r="AD35"/>
  <c r="AL18"/>
  <c r="AK18"/>
  <c r="AJ18"/>
  <c r="AI18"/>
  <c r="AH18"/>
  <c r="AF18"/>
  <c r="AE18"/>
  <c r="AD18"/>
  <c r="AL17"/>
  <c r="AK17"/>
  <c r="AJ17"/>
  <c r="AI17"/>
  <c r="AH17"/>
  <c r="AF17"/>
  <c r="AE17"/>
  <c r="AD17"/>
  <c r="AL19"/>
  <c r="AK19"/>
  <c r="AJ19"/>
  <c r="AI19"/>
  <c r="AH19"/>
  <c r="AF19"/>
  <c r="AE19"/>
  <c r="AD19"/>
  <c r="AL20"/>
  <c r="AK20"/>
  <c r="AJ20"/>
  <c r="AI20"/>
  <c r="AH20"/>
  <c r="AF20"/>
  <c r="AE20"/>
  <c r="AD20"/>
  <c r="AL21"/>
  <c r="AK21"/>
  <c r="AJ21"/>
  <c r="AI21"/>
  <c r="AH21"/>
  <c r="AF21"/>
  <c r="AE21"/>
  <c r="AD21"/>
  <c r="AL34"/>
  <c r="AK34"/>
  <c r="AJ34"/>
  <c r="AI34"/>
  <c r="AH34"/>
  <c r="AF34"/>
  <c r="AE34"/>
  <c r="AD34"/>
  <c r="AL23"/>
  <c r="AK23"/>
  <c r="AJ23"/>
  <c r="AI23"/>
  <c r="AH23"/>
  <c r="AF23"/>
  <c r="AE23"/>
  <c r="AD23"/>
  <c r="AL24"/>
  <c r="AK24"/>
  <c r="AJ24"/>
  <c r="AI24"/>
  <c r="AH24"/>
  <c r="AF24"/>
  <c r="AE24"/>
  <c r="AD24"/>
  <c r="AL25"/>
  <c r="AK25"/>
  <c r="AJ25"/>
  <c r="AI25"/>
  <c r="AH25"/>
  <c r="AF25"/>
  <c r="AE25"/>
  <c r="AD25"/>
  <c r="AL26"/>
  <c r="AK26"/>
  <c r="AJ26"/>
  <c r="AI26"/>
  <c r="AH26"/>
  <c r="AF26"/>
  <c r="AE26"/>
  <c r="AD26"/>
  <c r="AL27"/>
  <c r="AK27"/>
  <c r="AJ27"/>
  <c r="AI27"/>
  <c r="AH27"/>
  <c r="AF27"/>
  <c r="AE27"/>
  <c r="AD27"/>
  <c r="AL28"/>
  <c r="AK28"/>
  <c r="AJ28"/>
  <c r="AI28"/>
  <c r="AH28"/>
  <c r="AF28"/>
  <c r="AE28"/>
  <c r="AD28"/>
  <c r="AL29"/>
  <c r="AK29"/>
  <c r="AJ29"/>
  <c r="AI29"/>
  <c r="AH29"/>
  <c r="AF29"/>
  <c r="AE29"/>
  <c r="AD29"/>
  <c r="AL30"/>
  <c r="AK30"/>
  <c r="AJ30"/>
  <c r="AI30"/>
  <c r="AH30"/>
  <c r="AF30"/>
  <c r="AE30"/>
  <c r="AD30"/>
  <c r="AL31"/>
  <c r="AK31"/>
  <c r="AJ31"/>
  <c r="AI31"/>
  <c r="AH31"/>
  <c r="AF31"/>
  <c r="AE31"/>
  <c r="AD31"/>
  <c r="AL32"/>
  <c r="AK32"/>
  <c r="AJ32"/>
  <c r="AI32"/>
  <c r="AH32"/>
  <c r="AF32"/>
  <c r="AE32"/>
  <c r="AD32"/>
  <c r="AL33"/>
  <c r="AK33"/>
  <c r="AJ33"/>
  <c r="AI33"/>
  <c r="AH33"/>
  <c r="AF33"/>
  <c r="AE33"/>
  <c r="AD33"/>
  <c r="AL36"/>
  <c r="AK36"/>
  <c r="AJ36"/>
  <c r="AI36"/>
  <c r="AH36"/>
  <c r="AF36"/>
  <c r="AE36"/>
  <c r="AD36"/>
  <c r="AL37"/>
  <c r="AK37"/>
  <c r="AJ37"/>
  <c r="AI37"/>
  <c r="AH37"/>
  <c r="AF37"/>
  <c r="AE37"/>
  <c r="AD37"/>
  <c r="AL5"/>
  <c r="AK5"/>
  <c r="AJ5"/>
  <c r="AI5"/>
  <c r="AH5"/>
  <c r="AF5"/>
  <c r="AE5"/>
  <c r="AD5"/>
  <c r="AL9"/>
  <c r="AK9"/>
  <c r="AJ9"/>
  <c r="AI9"/>
  <c r="AH9"/>
  <c r="AF9"/>
  <c r="AE9"/>
  <c r="AD9"/>
  <c r="AL8"/>
  <c r="AK8"/>
  <c r="AJ8"/>
  <c r="AI8"/>
  <c r="AH8"/>
  <c r="AF8"/>
  <c r="AE8"/>
  <c r="AD8"/>
  <c r="AL7"/>
  <c r="AK7"/>
  <c r="AJ7"/>
  <c r="AI7"/>
  <c r="AH7"/>
  <c r="AF7"/>
  <c r="AE7"/>
  <c r="AD7"/>
  <c r="AL6"/>
  <c r="AK6"/>
  <c r="AJ6"/>
  <c r="AI6"/>
  <c r="AH6"/>
  <c r="AF6"/>
  <c r="AE6"/>
  <c r="AD6"/>
  <c r="AL10"/>
  <c r="AK10"/>
  <c r="AJ10"/>
  <c r="AI10"/>
  <c r="AH10"/>
  <c r="AF10"/>
  <c r="AE10"/>
  <c r="AD10"/>
  <c r="AL2" i="9"/>
  <c r="AK2"/>
  <c r="AJ2"/>
  <c r="AI2"/>
  <c r="AH2"/>
  <c r="AF2"/>
  <c r="AE2"/>
  <c r="AD2"/>
  <c r="AL3"/>
  <c r="AK3"/>
  <c r="AJ3"/>
  <c r="AI3"/>
  <c r="AH3"/>
  <c r="AF3"/>
  <c r="AE3"/>
  <c r="AD3"/>
  <c r="AL4"/>
  <c r="AK4"/>
  <c r="AJ4"/>
  <c r="AI4"/>
  <c r="AH4"/>
  <c r="AF4"/>
  <c r="AE4"/>
  <c r="AD4"/>
  <c r="AL6"/>
  <c r="AK6"/>
  <c r="AJ6"/>
  <c r="AI6"/>
  <c r="AH6"/>
  <c r="AF6"/>
  <c r="AE6"/>
  <c r="AD6"/>
  <c r="AL7"/>
  <c r="AK7"/>
  <c r="AJ7"/>
  <c r="AI7"/>
  <c r="AH7"/>
  <c r="AF7"/>
  <c r="AE7"/>
  <c r="AD7"/>
  <c r="AL5"/>
  <c r="AK5"/>
  <c r="AJ5"/>
  <c r="AI5"/>
  <c r="AH5"/>
  <c r="AF5"/>
  <c r="AE5"/>
  <c r="AD5"/>
  <c r="AL8"/>
  <c r="AK8"/>
  <c r="AJ8"/>
  <c r="AI8"/>
  <c r="AH8"/>
  <c r="AF8"/>
  <c r="AE8"/>
  <c r="AD8"/>
  <c r="AL9"/>
  <c r="AJ9"/>
  <c r="AI9"/>
  <c r="AH9"/>
  <c r="AF9"/>
  <c r="AE9"/>
  <c r="AD9"/>
  <c r="Z9"/>
  <c r="AK9" s="1"/>
  <c r="AL10"/>
  <c r="AK10"/>
  <c r="AJ10"/>
  <c r="AI10"/>
  <c r="AH10"/>
  <c r="AF10"/>
  <c r="AE10"/>
  <c r="AD10"/>
  <c r="AL11"/>
  <c r="AK11"/>
  <c r="AJ11"/>
  <c r="AI11"/>
  <c r="AH11"/>
  <c r="AF11"/>
  <c r="AE11"/>
  <c r="AD11"/>
  <c r="AL12"/>
  <c r="AK12"/>
  <c r="AJ12"/>
  <c r="AI12"/>
  <c r="AH12"/>
  <c r="AF12"/>
  <c r="AE12"/>
  <c r="AD12"/>
  <c r="AL2" i="15"/>
  <c r="AK2"/>
  <c r="AJ2"/>
  <c r="AI2"/>
  <c r="AH2"/>
  <c r="AF2"/>
  <c r="AE2"/>
  <c r="AD2"/>
  <c r="AL3"/>
  <c r="AK3"/>
  <c r="AJ3"/>
  <c r="AI3"/>
  <c r="AH3"/>
  <c r="AF3"/>
  <c r="AE3"/>
  <c r="AD3"/>
  <c r="A2"/>
  <c r="AL2" i="13"/>
  <c r="AK2"/>
  <c r="AJ2"/>
  <c r="AI2"/>
  <c r="AH2"/>
  <c r="AF2"/>
  <c r="AE2"/>
  <c r="AD2"/>
  <c r="AL3"/>
  <c r="AK3"/>
  <c r="AJ3"/>
  <c r="AI3"/>
  <c r="AH3"/>
  <c r="AF3"/>
  <c r="AE3"/>
  <c r="AD3"/>
  <c r="AL4"/>
  <c r="AK4"/>
  <c r="AJ4"/>
  <c r="AI4"/>
  <c r="AH4"/>
  <c r="AF4"/>
  <c r="AE4"/>
  <c r="AD4"/>
  <c r="AL5"/>
  <c r="AK5"/>
  <c r="AJ5"/>
  <c r="AI5"/>
  <c r="AH5"/>
  <c r="AF5"/>
  <c r="AE5"/>
  <c r="AD5"/>
  <c r="AL6"/>
  <c r="AK6"/>
  <c r="AJ6"/>
  <c r="AI6"/>
  <c r="AH6"/>
  <c r="AF6"/>
  <c r="AE6"/>
  <c r="AD6"/>
  <c r="AL7"/>
  <c r="AK7"/>
  <c r="AJ7"/>
  <c r="AI7"/>
  <c r="AH7"/>
  <c r="AF7"/>
  <c r="AE7"/>
  <c r="AD7"/>
  <c r="AL8"/>
  <c r="AK8"/>
  <c r="AJ8"/>
  <c r="AI8"/>
  <c r="AH8"/>
  <c r="AF8"/>
  <c r="AE8"/>
  <c r="AD8"/>
  <c r="AL9"/>
  <c r="AK9"/>
  <c r="AJ9"/>
  <c r="AI9"/>
  <c r="AH9"/>
  <c r="AF9"/>
  <c r="AE9"/>
  <c r="AD9"/>
  <c r="AL11"/>
  <c r="AK11"/>
  <c r="AJ11"/>
  <c r="AI11"/>
  <c r="AH11"/>
  <c r="AF11"/>
  <c r="AE11"/>
  <c r="AD11"/>
  <c r="AL10"/>
  <c r="AK10"/>
  <c r="AJ10"/>
  <c r="AI10"/>
  <c r="AH10"/>
  <c r="AF10"/>
  <c r="AE10"/>
  <c r="AD10"/>
  <c r="AL12"/>
  <c r="AK12"/>
  <c r="AJ12"/>
  <c r="AI12"/>
  <c r="AH12"/>
  <c r="AF12"/>
  <c r="AE12"/>
  <c r="AD12"/>
  <c r="Z12" i="18"/>
  <c r="Y12"/>
  <c r="X12"/>
  <c r="W12"/>
  <c r="V12"/>
  <c r="U12"/>
  <c r="A12"/>
  <c r="AL13" i="13"/>
  <c r="AK13"/>
  <c r="AJ13"/>
  <c r="AI13"/>
  <c r="AH13"/>
  <c r="AG13"/>
  <c r="AF13"/>
  <c r="AE13"/>
  <c r="AD13"/>
  <c r="AL3" i="10"/>
  <c r="AK3"/>
  <c r="AJ3"/>
  <c r="AI3"/>
  <c r="AH3"/>
  <c r="AG3"/>
  <c r="AF3"/>
  <c r="AE3"/>
  <c r="AD3"/>
  <c r="AL2"/>
  <c r="AK2"/>
  <c r="AJ2"/>
  <c r="AI2"/>
  <c r="AH2"/>
  <c r="AF2"/>
  <c r="AE2"/>
  <c r="AD2"/>
  <c r="A2"/>
  <c r="A3" s="1"/>
  <c r="AG2" l="1"/>
  <c r="AM2" s="1"/>
  <c r="AG22" i="11"/>
  <c r="AM22" s="1"/>
  <c r="AG4" i="16"/>
  <c r="AM4" s="1"/>
  <c r="AG7"/>
  <c r="AM7" s="1"/>
  <c r="AG38"/>
  <c r="AM38" s="1"/>
  <c r="AG37"/>
  <c r="AM37" s="1"/>
  <c r="AG36"/>
  <c r="AM36" s="1"/>
  <c r="AG35"/>
  <c r="AM35" s="1"/>
  <c r="AG34"/>
  <c r="AM34" s="1"/>
  <c r="AG33"/>
  <c r="AM33" s="1"/>
  <c r="AG31"/>
  <c r="AM31" s="1"/>
  <c r="AG30"/>
  <c r="AM30" s="1"/>
  <c r="AG28"/>
  <c r="AM28" s="1"/>
  <c r="AG29"/>
  <c r="AM29" s="1"/>
  <c r="AG27"/>
  <c r="AM27" s="1"/>
  <c r="AG26"/>
  <c r="AM26" s="1"/>
  <c r="AG25"/>
  <c r="AM25" s="1"/>
  <c r="AG24"/>
  <c r="AM24" s="1"/>
  <c r="AG23"/>
  <c r="AM23" s="1"/>
  <c r="AG32"/>
  <c r="AM32" s="1"/>
  <c r="AG22"/>
  <c r="AM22" s="1"/>
  <c r="AG21"/>
  <c r="AM21" s="1"/>
  <c r="AG20"/>
  <c r="AM20" s="1"/>
  <c r="AG19"/>
  <c r="AM19" s="1"/>
  <c r="AG18"/>
  <c r="AM18" s="1"/>
  <c r="AG17"/>
  <c r="AM17" s="1"/>
  <c r="AG15"/>
  <c r="AM15" s="1"/>
  <c r="AG14"/>
  <c r="AM14" s="1"/>
  <c r="AG13"/>
  <c r="AM13" s="1"/>
  <c r="AG12"/>
  <c r="AM12" s="1"/>
  <c r="AG16"/>
  <c r="AM16" s="1"/>
  <c r="AG11"/>
  <c r="AM11" s="1"/>
  <c r="AG10"/>
  <c r="AM10" s="1"/>
  <c r="AG9"/>
  <c r="AM9" s="1"/>
  <c r="AG8"/>
  <c r="AM8" s="1"/>
  <c r="AG5"/>
  <c r="AM5" s="1"/>
  <c r="AG3"/>
  <c r="AM3" s="1"/>
  <c r="AG6"/>
  <c r="AM6" s="1"/>
  <c r="AG2"/>
  <c r="AM2" s="1"/>
  <c r="AG10" i="14"/>
  <c r="AM10" s="1"/>
  <c r="AG9"/>
  <c r="AM9" s="1"/>
  <c r="AG8"/>
  <c r="AM8" s="1"/>
  <c r="AG7"/>
  <c r="AM7" s="1"/>
  <c r="AG6"/>
  <c r="AM6" s="1"/>
  <c r="AG4"/>
  <c r="AM4" s="1"/>
  <c r="AG5"/>
  <c r="AM5" s="1"/>
  <c r="AG3"/>
  <c r="AM3" s="1"/>
  <c r="AG2"/>
  <c r="AM2" s="1"/>
  <c r="AG37" i="11"/>
  <c r="AM37" s="1"/>
  <c r="AG36"/>
  <c r="AM36" s="1"/>
  <c r="AG33"/>
  <c r="AM33" s="1"/>
  <c r="AG32"/>
  <c r="AM32" s="1"/>
  <c r="AG31"/>
  <c r="AM31" s="1"/>
  <c r="AG30"/>
  <c r="AM30" s="1"/>
  <c r="AG29"/>
  <c r="AM29" s="1"/>
  <c r="AG28"/>
  <c r="AM28" s="1"/>
  <c r="AG27"/>
  <c r="AM27" s="1"/>
  <c r="AG26"/>
  <c r="AM26" s="1"/>
  <c r="AG25"/>
  <c r="AM25" s="1"/>
  <c r="AG24"/>
  <c r="AM24" s="1"/>
  <c r="AG23"/>
  <c r="AM23" s="1"/>
  <c r="AG34"/>
  <c r="AM34" s="1"/>
  <c r="AG21"/>
  <c r="AM21" s="1"/>
  <c r="AG20"/>
  <c r="AM20" s="1"/>
  <c r="AG19"/>
  <c r="AM19" s="1"/>
  <c r="AG17"/>
  <c r="AM17" s="1"/>
  <c r="AG18"/>
  <c r="AM18" s="1"/>
  <c r="AG35"/>
  <c r="AM35" s="1"/>
  <c r="AG10"/>
  <c r="AM10" s="1"/>
  <c r="AG6"/>
  <c r="AM6" s="1"/>
  <c r="AG7"/>
  <c r="AM7" s="1"/>
  <c r="AG8"/>
  <c r="AM8" s="1"/>
  <c r="AG9"/>
  <c r="AM9" s="1"/>
  <c r="AG5"/>
  <c r="AM5" s="1"/>
  <c r="AG9" i="9"/>
  <c r="AM9" s="1"/>
  <c r="AG12"/>
  <c r="AM12" s="1"/>
  <c r="AG11"/>
  <c r="AM11" s="1"/>
  <c r="AG10"/>
  <c r="AM10" s="1"/>
  <c r="AG8"/>
  <c r="AM8" s="1"/>
  <c r="AG5"/>
  <c r="AM5" s="1"/>
  <c r="AG7"/>
  <c r="AM7" s="1"/>
  <c r="AG6"/>
  <c r="AM6" s="1"/>
  <c r="AG4"/>
  <c r="AM4" s="1"/>
  <c r="AG3"/>
  <c r="AM3" s="1"/>
  <c r="AG2"/>
  <c r="AM2" s="1"/>
  <c r="AG3" i="15"/>
  <c r="AM3" s="1"/>
  <c r="AG2"/>
  <c r="AM2" s="1"/>
  <c r="AG12" i="13"/>
  <c r="AM12" s="1"/>
  <c r="AG10"/>
  <c r="AM10" s="1"/>
  <c r="AG11"/>
  <c r="AM11" s="1"/>
  <c r="AG9"/>
  <c r="AM9" s="1"/>
  <c r="AG8"/>
  <c r="AM8" s="1"/>
  <c r="AG7"/>
  <c r="AM7" s="1"/>
  <c r="AG6"/>
  <c r="AM6" s="1"/>
  <c r="AG5"/>
  <c r="AM5" s="1"/>
  <c r="AG4"/>
  <c r="AM4" s="1"/>
  <c r="AG3"/>
  <c r="AM3" s="1"/>
  <c r="AG2"/>
  <c r="AM2" s="1"/>
  <c r="A2" i="9" l="1"/>
  <c r="A3" s="1"/>
  <c r="A4" s="1"/>
  <c r="A5" s="1"/>
  <c r="A6" s="1"/>
  <c r="A7" s="1"/>
  <c r="A8" s="1"/>
  <c r="A9" s="1"/>
  <c r="A10" s="1"/>
  <c r="A11" s="1"/>
  <c r="A12" s="1"/>
  <c r="A5" i="11"/>
  <c r="A6" s="1"/>
  <c r="A7" s="1"/>
  <c r="A8" s="1"/>
  <c r="A9" s="1"/>
  <c r="A17"/>
  <c r="A18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2" i="14"/>
  <c r="A3" s="1"/>
  <c r="A4" s="1"/>
  <c r="A5" s="1"/>
  <c r="A6" s="1"/>
  <c r="A7" s="1"/>
  <c r="A8" s="1"/>
  <c r="A9" s="1"/>
  <c r="A10" s="1"/>
  <c r="A2" i="16"/>
  <c r="A3" s="1"/>
  <c r="A4" s="1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</calcChain>
</file>

<file path=xl/comments1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2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3.xml><?xml version="1.0" encoding="utf-8"?>
<comments xmlns="http://schemas.openxmlformats.org/spreadsheetml/2006/main">
  <authors>
    <author>itziatzoulis</author>
  </authors>
  <commentList>
    <comment ref="L4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4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4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4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4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4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4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4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4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4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4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4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  <comment ref="L16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6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6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6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6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6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6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6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6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6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6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6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4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5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6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7.xml><?xml version="1.0" encoding="utf-8"?>
<comments xmlns="http://schemas.openxmlformats.org/spreadsheetml/2006/main">
  <authors>
    <author>itziatzoulis</author>
  </authors>
  <commentList>
    <comment ref="L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comments8.xml><?xml version="1.0" encoding="utf-8"?>
<comments xmlns="http://schemas.openxmlformats.org/spreadsheetml/2006/main">
  <authors>
    <author>itziatzoulis</author>
  </authors>
  <commentList>
    <comment ref="L5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βαθμό πάνω από το πέντε καθώς και κλάσματα αυτής με αναγωγή στο δεύτερο δεκαδικό ψηφίο</t>
        </r>
      </text>
    </comment>
    <comment ref="Q5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R5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S5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T5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U5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V5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W5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X5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Y5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Z5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AA5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  <comment ref="H11" authorId="0">
      <text>
        <r>
          <rPr>
            <b/>
            <sz val="8"/>
            <color indexed="81"/>
            <rFont val="Tahoma"/>
            <family val="2"/>
            <charset val="161"/>
          </rPr>
          <t>Για πτυχίο ΤΕΕ, ΤΕΛ ή Ενιαίων Πολυκλαδικών Λυκείων, μισή μονάδα για κάθε βαθμό άνω του 15, ενώ για πτυχίο ή δίπλωμα ΙΕΚ, μισή μονάδα για κάθε βαθμό άνω του 12</t>
        </r>
        <r>
          <rPr>
            <sz val="8"/>
            <color indexed="81"/>
            <rFont val="Tahoma"/>
            <family val="2"/>
            <charset val="161"/>
          </rPr>
          <t xml:space="preserve">
</t>
        </r>
      </text>
    </comment>
    <comment ref="I1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J1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K11" authorId="0">
      <text>
        <r>
          <rPr>
            <b/>
            <sz val="8"/>
            <color indexed="81"/>
            <rFont val="Tahoma"/>
            <family val="2"/>
            <charset val="161"/>
          </rPr>
          <t>Μισή μονάδα για κάθε εξάμηνο και μέχρι τρεις μονάδες στο σύνολο</t>
        </r>
      </text>
    </comment>
    <comment ref="L1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M1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N11" authorId="0">
      <text>
        <r>
          <rPr>
            <b/>
            <sz val="8"/>
            <color indexed="81"/>
            <rFont val="Tahoma"/>
            <family val="2"/>
            <charset val="161"/>
          </rPr>
          <t>0,2 μόρια για κάθε μήνα προϋπηρεσίας</t>
        </r>
      </text>
    </comment>
    <comment ref="O11" authorId="0">
      <text>
        <r>
          <rPr>
            <b/>
            <sz val="8"/>
            <color indexed="81"/>
            <rFont val="Tahoma"/>
            <family val="2"/>
            <charset val="161"/>
          </rPr>
          <t>3 μονάδες για αναπηρία από 67%-80% και 4 μονάδες για αναπηρία από 80% και πάνω</t>
        </r>
      </text>
    </comment>
    <comment ref="P1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Q1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R11" authorId="0">
      <text>
        <r>
          <rPr>
            <b/>
            <sz val="8"/>
            <color indexed="81"/>
            <rFont val="Tahoma"/>
            <family val="2"/>
            <charset val="161"/>
          </rPr>
          <t xml:space="preserve">2 μονάδες για το πρώτο τέκνο με επ' αόριστον αναπηρία 67% και άνω, 3 για το δεύτερο και 5 για το τρίτο </t>
        </r>
      </text>
    </comment>
    <comment ref="S11" authorId="0">
      <text>
        <r>
          <rPr>
            <b/>
            <sz val="8"/>
            <color indexed="81"/>
            <rFont val="Tahoma"/>
            <family val="2"/>
            <charset val="161"/>
          </rPr>
          <t>1 μονάδα οι υποψήφιοι που έχουν 3 τέκνα και 2 μονάδες οι πολύτεκνοι βλ. ν. 3454/2006 και 4115/2013 και 4403/2016, αρ. 39</t>
        </r>
      </text>
    </comment>
  </commentList>
</comments>
</file>

<file path=xl/sharedStrings.xml><?xml version="1.0" encoding="utf-8"?>
<sst xmlns="http://schemas.openxmlformats.org/spreadsheetml/2006/main" count="2553" uniqueCount="414">
  <si>
    <t>ΚΑΤΗΓΟΡΙΑ ΠΙΝΑΚΑ</t>
  </si>
  <si>
    <t>ΠΑΙΔΑΓΩΓΙΚΗ ΕΠΑΡΚΕΙΑ</t>
  </si>
  <si>
    <t>ΣΤΡΑΤΙΩΤΙΚΕΣ ΥΠΟΧΡΕΩΣΕΙΣ</t>
  </si>
  <si>
    <t>ΚΑΤΟΧΟΣ ΔΙΔΑΚΤΟΡΙΚΟΥ ΣΤΟ ΑΝΤΙΚΕΙΜΕΝΟ ΑΠΑΣΧΟΛΗΣΗΣ</t>
  </si>
  <si>
    <t>ΚΑΤΟΧΟΣ ΔΙΔΑΚΤΟΡΙΚΟΥ ΕΙΔ. ΑΓΩΓΗΣ</t>
  </si>
  <si>
    <t>ΚΑΤΟΧΟΣ ΜΕΤΑΠΤΥΧΙΑΚΟΥ ΣΤΟ ΑΝΤΙΚΕΙΜΕΝΟ ΑΠΑΣΧΟΛΗΣΗΣ</t>
  </si>
  <si>
    <t>ΚΑΤΟΧΟΣ ΜΕΤΑΠΤΥΧΙΑΚΟΥ ΕΙΔ. ΑΓΩΓΗΣ</t>
  </si>
  <si>
    <t>ΠΟΛΥΤΕΚΝΟΣ (ΝΑΙ/ΌΧΙ)</t>
  </si>
  <si>
    <t>ΤΡΙΤΕΚΝΟΣ (ΝΑΙ/ΌΧΙ)</t>
  </si>
  <si>
    <t>ΓΝΩΣΗ BRAILLE</t>
  </si>
  <si>
    <t>ΓΝΩΣΗ ΕΝΓ</t>
  </si>
  <si>
    <t>ΚΥΡΙΟΣ</t>
  </si>
  <si>
    <t>ΝΑΙ</t>
  </si>
  <si>
    <t>ΕΠΙΚΟΥΡΙΚΟΣ</t>
  </si>
  <si>
    <t>ΌΧΙ</t>
  </si>
  <si>
    <t>ΔΕΝ ΑΠΑΙΤΕΙΤΑΙ</t>
  </si>
  <si>
    <t>ΕΠΙΘΕΤΟ</t>
  </si>
  <si>
    <t>ΟΝΟΜΑ</t>
  </si>
  <si>
    <t>ΠΑΤΡΩΝΥΜΟ</t>
  </si>
  <si>
    <t>ΒΑΘΜΟΣ ΠΤΥΧΙΟΥ</t>
  </si>
  <si>
    <t>ΠΡΟΫΠΗΡΕΣΙΑ ΣΕ ΔΗΜΟΣΙΟ Ή ΙΔΙΩΤΙΚΟ ΤΟΜΕΑ (ΕΤΗ)</t>
  </si>
  <si>
    <t>ΠΡΟΫΠΗΡΕΣΙΑ ΣΕ ΔΗΜΟΣΙΟ Ή ΙΔΙΩΤΙΚΟ ΤΟΜΕΑ (ΜΗΝΕΣ)</t>
  </si>
  <si>
    <t>ΠΡΟΫΠΗΡΕΣΙΑ ΣΕ ΔΗΜΟΣΙΟ Ή ΙΔΙΩΤΙΚΟ ΤΟΜΕΑ (ΗΜΕΡΕΣ)</t>
  </si>
  <si>
    <t>ΠΡΟΫΠΗΡΕΣΙΑ ΣΕ ΣΜΕΑΕ/ΚΕΔΔΥ (ΕΤΗ)</t>
  </si>
  <si>
    <t>ΠΡΟΫΠΗΡΕΣΙΑ ΣΕ ΣΜΕΑΕ/ΚΕΔΔΥ (ΜΗΝΕΣ)</t>
  </si>
  <si>
    <t>ΠΡΟΫΠΗΡΕΣΙΑ ΣΕ ΣΜΕΑΕ/ΚΕΔΔΥ (ΗΜΕΡΕΣ)</t>
  </si>
  <si>
    <t>ΠΟΣΟΣΤΟ ΑΝΑΠΗΡΙΑΣ ΥΠΟΨΗΦΙΟΥ</t>
  </si>
  <si>
    <t>% 1ου ΣΕ ΑΝΑΠΗΡΙΑ ΤΕΚΝΟΥ &gt;=67%</t>
  </si>
  <si>
    <t>% 2ου ΣΕ ΑΝΑΠΗΡΙΑ ΤΕΚΝΟΥ &gt;=67%</t>
  </si>
  <si>
    <t>% 3ου ΣΕ ΑΝΑΠΗΡΙΑ ΤΕΚΝΟΥ &gt;=67%</t>
  </si>
  <si>
    <t>ΜΟΡΙΑ ΠΤΥΧΙΟΥ</t>
  </si>
  <si>
    <t>ΜΟΡΙΑ ΠΡΟΫΠΗΡΕΣΙΑΣ ΣΕ ΔΗΜΟΣΙΟ Ή ΙΔΙΩΤΙΚΟ ΤΟΜΕΑ</t>
  </si>
  <si>
    <t>ΜΟΡΙΑ ΠΡΟΫΠΗΡΕΣΙΑΣ ΣΕ ΣΜΕΑΕ/ΚΕΔΔΥ</t>
  </si>
  <si>
    <t>ΜΟΡΙΑ ΑΝΑΠΗΡΙΑΣ ΥΠΟΨΗΦΙΟΥ</t>
  </si>
  <si>
    <t>ΜΟΡΙΑ ΑΝΑΠΗΡΙΑΣ ΤΕΚΝΩΝ</t>
  </si>
  <si>
    <t>ΠΟΛΥΤΕΚΝΟΣ/ΤΡΙΤΕΚΝΟΣ/-</t>
  </si>
  <si>
    <t>ΠΟΛΥΤΕΚΝΟΣ</t>
  </si>
  <si>
    <t>ΤΡΙΤΕΚΝΟΣ</t>
  </si>
  <si>
    <t>-</t>
  </si>
  <si>
    <t>ΚΑΤΗΓΟΡΙΑ ΠΤΥΧΙΟΥ</t>
  </si>
  <si>
    <t>ΙΕΚ</t>
  </si>
  <si>
    <t>ΣΥΝΟΛΙΚΑ ΜΟΡΙΑ</t>
  </si>
  <si>
    <t>ΜΟΡΙΑ ΠΟΛΥΤΕΚΝΟΥ/ΤΡΙΤΕΚΝΟΥ</t>
  </si>
  <si>
    <t>ΕΙΔΙΚΟΤΗΤΑ ΕΕΠ</t>
  </si>
  <si>
    <t>ΕΙΔΙΚΟΤΗΤΑ ΕΒΠ</t>
  </si>
  <si>
    <t>ΠΕ21-ΠΕ26</t>
  </si>
  <si>
    <t>ΠΕ22</t>
  </si>
  <si>
    <t>ΠΕ23</t>
  </si>
  <si>
    <t>ΠΕ24</t>
  </si>
  <si>
    <t>ΠΕ25</t>
  </si>
  <si>
    <t>ΠΕ28</t>
  </si>
  <si>
    <t>ΠΕ29</t>
  </si>
  <si>
    <t>ΠΕ30</t>
  </si>
  <si>
    <t>ΔΕ1-ΕΒΠ</t>
  </si>
  <si>
    <t>ΠΕ31ΕΠΤ</t>
  </si>
  <si>
    <t>ΠΕ31ΚΙΝ</t>
  </si>
  <si>
    <t>ΠΕ31ΝΟ</t>
  </si>
  <si>
    <t>ΑΔΤ / ΔΙΑΒΑΤΗΡΙΟ</t>
  </si>
  <si>
    <t>ΑΔΤ</t>
  </si>
  <si>
    <t>ΔΙΑΒΑΤΗΡΙΟ</t>
  </si>
  <si>
    <t>ΑΠΑΙΤΟΥΜΕΝΟΣ ΤΙΤΛΟΣ</t>
  </si>
  <si>
    <t>ΠΤΥΧΙΟ</t>
  </si>
  <si>
    <t>ΜΕΤΑΠΤΥΧΙΑΚΟ</t>
  </si>
  <si>
    <t>ΠΡΟΤΙΜΗΣΕΙΣ</t>
  </si>
  <si>
    <t>ΚΛΑΔΟΣ</t>
  </si>
  <si>
    <t>Γενικό άθροισμα</t>
  </si>
  <si>
    <t/>
  </si>
  <si>
    <t>(κενό)</t>
  </si>
  <si>
    <t>Α/Α καταχώρησης</t>
  </si>
  <si>
    <t>ΠΡΟΫΠΟΘΕΣΗ ΠΑΙΔΑΓΩΓΙΚΗΣ ΕΠΑΡΚΕΙΑΣ</t>
  </si>
  <si>
    <t>ΑΠΑΙΤΕΙΤΑΙ</t>
  </si>
  <si>
    <t>ΑΠΑΙΤΕΙΤΑΙ - ΔΕΝ ΑΠΑΙΤΕΙΤΑΙ</t>
  </si>
  <si>
    <t>ΜΟΡΙΑ ΔΙΔΑΚΤΟΡΙΚΟΥ/ΜΕΤΑΠΤΥΧΙΑΚΟΥ</t>
  </si>
  <si>
    <t>ΥΠΟΛΟΓΙΖΟΜΕΝΑ ΜΟΡΙΑ ΔΙΔΑΚΤΟΡΙΚΟΥ/ΜΕΤΑΠΤΥΧΙΑΚΟΥ ΣΤΟΝ ΚΛΑΔΟ ΑΠΑΣΧΟΛΗΣΗΣ</t>
  </si>
  <si>
    <t>ΥΠΟΛΟΓΙΖΟΜΕΝΑ ΜΟΡΙΑ ΔΙΔΑΚΤΟΡΙΚΟΥ/ΜΕΤΑΠΤΥΧΙΑΚΟΥ ΕΙΔ. ΑΓΩΓΗΣ</t>
  </si>
  <si>
    <t>ΗΜΕΡΟΜΗΝΙΑ ΚΤΗΣΗΣ  ΤΥΠΙΚΟΥ ΠΡΟΣΟΝΤΟΣ ΔΙΟΡΙΣΜΟΥ (ΠΤΥΧΙΟΥ Ή ΜΕΤΑΠΤΥΧΙΑΚΟΥ)</t>
  </si>
  <si>
    <t>ΑΠΑΙΤΟΥΜΕΝΟΣ ΤΙΤΛΟΣ ΤΥΠΙΚΟΥ ΠΡΟΣΟΝΤΟΣ ΔΙΟΡΙΣΜΟΥ</t>
  </si>
  <si>
    <t>ΚΑΤΟΧΟΣ ΔΙΔΑΚΤΟΡΙΚΟΥ ΣΤΟΝ ΚΛΑΔΟ ΑΠΑΣΧΟΛΗΣΗΣ Ή ΣΤΗΝ ΣΧ. ΨΥΧΟΛΟΓΙΑ ΓΙΑ ΤΟΥΣ ΠΕ23</t>
  </si>
  <si>
    <r>
      <t>ΚΑΤΟΧΟΣ ΜΕΤΑΠΤΥΧΙΑΚΟΥ ΣΤΟΝ ΚΛΑΔΟ ΑΠΑΣΧΟΛΗΣΗΣ  Ή ΣΤΗΝ ΣΧ. ΨΥΧΟΛΟΓΙΑ ΓΙΑ ΤΟΥΣ ΠΕ23 (</t>
    </r>
    <r>
      <rPr>
        <b/>
        <sz val="11"/>
        <color theme="1"/>
        <rFont val="Calibri"/>
        <family val="2"/>
        <charset val="161"/>
        <scheme val="minor"/>
      </rPr>
      <t>ΠΟΥ ΔΕΝ ΑΠΟΤΕΛΕΙ ΤΥΠΙΚΟ ΠΡΟΣΟΝ ΔΙΟΡΙΣΜΟΥ</t>
    </r>
    <r>
      <rPr>
        <sz val="11"/>
        <color theme="1"/>
        <rFont val="Calibri"/>
        <family val="2"/>
        <charset val="161"/>
        <scheme val="minor"/>
      </rPr>
      <t>)</t>
    </r>
  </si>
  <si>
    <t>ΗΜ/ΝΙΑ ΚΤΗΣΗΣ</t>
  </si>
  <si>
    <r>
      <t>ΠΑΙΔΑΓΩΓΙΚΗ ΕΠΑΡΚΕΙΑ 
("</t>
    </r>
    <r>
      <rPr>
        <b/>
        <sz val="11"/>
        <color theme="1"/>
        <rFont val="Calibri"/>
        <family val="2"/>
        <charset val="161"/>
        <scheme val="minor"/>
      </rPr>
      <t>ΝΑΙ" ΓΙΑ ΟΣΟΥΣ ΔΕΝ ΑΠΑΙΤΕΙΤΑΙ</t>
    </r>
    <r>
      <rPr>
        <sz val="11"/>
        <color theme="1"/>
        <rFont val="Calibri"/>
        <family val="2"/>
        <charset val="161"/>
        <scheme val="minor"/>
      </rPr>
      <t>)</t>
    </r>
  </si>
  <si>
    <t>ΗΜ/ΝΙΑ ΚΤΗΣΗΣ ΠΤΥΧΙΟΥ</t>
  </si>
  <si>
    <t>ΤΕΕ-ΤΕΛ-ΕΠΛ-ΕΠΑΛ</t>
  </si>
  <si>
    <t>ΠΛΗΡΟΙ ΤΙΣ ΠΡΟΫΠΟΘΕΣΕΙΣ ΥΠΟΒΟΛΗΣ ΑΙΤΗΣΗΣ/ΠΡΟΣΛΗΨΗΣ (ΝΑΙ/ΌΧΙ)</t>
  </si>
  <si>
    <t>ΠΑΠΑΔΗΜΗΤΡΙΟΥ</t>
  </si>
  <si>
    <t>ΑΓΝΗ</t>
  </si>
  <si>
    <t>ΠΕΤΡΟΣ</t>
  </si>
  <si>
    <t>ΖΑΧΟΠΟΥΛΟΥ</t>
  </si>
  <si>
    <t>ΜΑΡΙΑ-ΛΥΔΙΑ</t>
  </si>
  <si>
    <t>ΓΕΩΡΓΙΟΣ</t>
  </si>
  <si>
    <t>ΧΑΤΖΗΧΡΗΣΤΟΣ</t>
  </si>
  <si>
    <t>ΕΜΜΑΝΟΥΗΛ</t>
  </si>
  <si>
    <t>ΣΥΓΟΥΡΟΥ</t>
  </si>
  <si>
    <t>ΜΑΡΙΑ</t>
  </si>
  <si>
    <t>ΔΙΟΝΥΣΙΟΣ</t>
  </si>
  <si>
    <t>ΚΑΣΤΑΜΟΝΙΤΗ</t>
  </si>
  <si>
    <t>ΜΑΡΙΑ-ΙΣΑΒΕΛΛΑ</t>
  </si>
  <si>
    <t>ΝΙΚΟΛΑΟΣ</t>
  </si>
  <si>
    <t>ΓΚΟΥΝΗΣ</t>
  </si>
  <si>
    <t>ΠΑΝΑΓΙΩΤΗΣ</t>
  </si>
  <si>
    <t>ΑΓΓΕΛΟΣ</t>
  </si>
  <si>
    <t>ΤΡΑΝΑΚΑΣ</t>
  </si>
  <si>
    <t>ΚΩΝΣΤΑΝΤΙΝΟΣ</t>
  </si>
  <si>
    <t>ΧΑΡΑΛΑΜΠΟΣ</t>
  </si>
  <si>
    <t>ΖΩΡΖΟΣ</t>
  </si>
  <si>
    <t>ΜΑΡΚΟΣ</t>
  </si>
  <si>
    <t>ΑΡΙΣΤΑΡΧΟΣ</t>
  </si>
  <si>
    <t>ΠΟΥΛΗΜΕΝΟΥ</t>
  </si>
  <si>
    <t>ΑΘΗΝΑ</t>
  </si>
  <si>
    <t>ΠΑΝΑΓΙΩΤΗΣ-ΠΑΥΛΟΣ</t>
  </si>
  <si>
    <t>ΣΤΑΜΠΟΛΗΣ</t>
  </si>
  <si>
    <t>ΠΑΡΑΣΧΟΣ</t>
  </si>
  <si>
    <t>ΒΑΣΙΛΕΙΟΣ</t>
  </si>
  <si>
    <t>ΑΝΑΣΤΑΣΙΟΣ</t>
  </si>
  <si>
    <t>ΚΑΤΣΑΡΟΣ</t>
  </si>
  <si>
    <t>ΕΥΑΓΓΕΛΟΣ</t>
  </si>
  <si>
    <t>ΚΑΚΛΑΜΑΝΗ</t>
  </si>
  <si>
    <t>ΑΓΑΠΗ</t>
  </si>
  <si>
    <t>ΙΩΑΝΝΗΣ</t>
  </si>
  <si>
    <t>ΠΑΠΑΔΟΠΟΥΛΟΥ</t>
  </si>
  <si>
    <t>ΦΩΤΕΙΝΗ</t>
  </si>
  <si>
    <t>ΣΤΕΡΓΙΟΣ</t>
  </si>
  <si>
    <t>ΣΙΝΓΚ ΤΟΖΑΚΟΥ</t>
  </si>
  <si>
    <t>ΜΑΡΙΑ ΡΑΒΙΝΤΕΡ</t>
  </si>
  <si>
    <t>ΤΖΑΣΠΑΛ</t>
  </si>
  <si>
    <t>ΜΩΡΑΊΤΗ</t>
  </si>
  <si>
    <t>ΝΙΚΟΛΗ</t>
  </si>
  <si>
    <t>ΕΥΣΤΑΘΙΟΣ</t>
  </si>
  <si>
    <t>ΓΛΕΝΗ</t>
  </si>
  <si>
    <t>ΙΩΑΝΝΑ-ΖΑΚΛΙΝ</t>
  </si>
  <si>
    <t>ΣΠΥΡΙΔΩΝ</t>
  </si>
  <si>
    <t>ΔΙΑΜΑΝΤΗ</t>
  </si>
  <si>
    <t>ΕΥΦΡΟΣΥΝΗ</t>
  </si>
  <si>
    <t>ΓΡΑΒΑΛΟΥ</t>
  </si>
  <si>
    <t>ΑΓΓΕΛΙΚΗ</t>
  </si>
  <si>
    <t>ΜΗΛΙΑΡΕΣΗ</t>
  </si>
  <si>
    <t>ΚΡΑΝΙΔΙΩΤΗ</t>
  </si>
  <si>
    <t>ΔΗΜΗΤΡΙΟΣ</t>
  </si>
  <si>
    <t>ΖΑΠΑΤΕΤΑ</t>
  </si>
  <si>
    <t>ΒΑΣΙΛΙΚΗ</t>
  </si>
  <si>
    <t>ΚΟΥΣΚΟΥΡΙΔΑ</t>
  </si>
  <si>
    <t>ΣΤΥΛΙΑΝΗ</t>
  </si>
  <si>
    <t>ΚΑΟΥΡΑ</t>
  </si>
  <si>
    <t>ΑΝΝΑ</t>
  </si>
  <si>
    <t>ΜΠΟΥΖΟΣ</t>
  </si>
  <si>
    <t>ΖΑΛΟΥΜΗ</t>
  </si>
  <si>
    <t>ΠΕΛΑΓΙΑ</t>
  </si>
  <si>
    <t>ΘΕΟΔΩΡΟΣ</t>
  </si>
  <si>
    <t>ΓΚΑΝΑΤΣΙΟΥ</t>
  </si>
  <si>
    <t>ΝΙΝΑ</t>
  </si>
  <si>
    <t>ΑΛΕΞΑΝΔΡΟΣ</t>
  </si>
  <si>
    <t>ΘΕΟΔΟΣΗ</t>
  </si>
  <si>
    <t>ΠΑΝΑΓΙΩΤΑ</t>
  </si>
  <si>
    <t>ΓΕΡΑΣΙΜΟΣ</t>
  </si>
  <si>
    <t>ΝΕΔΕΛΚΟΥ</t>
  </si>
  <si>
    <t>ΤΡΑΊΑΝΟΣ</t>
  </si>
  <si>
    <t>ΤΣΕΒΑ</t>
  </si>
  <si>
    <t>ΚΩΝΣΤΑΝΤΙΝΑ-ΑΛΙΚΗ</t>
  </si>
  <si>
    <t>ΑΝΤΩΝΙΟΣ</t>
  </si>
  <si>
    <t>ΓΚΟΡΟΓΙΑ</t>
  </si>
  <si>
    <t>ΑΝΤΙΓΟΝΗ</t>
  </si>
  <si>
    <t>ΧΡΗΣΤΟΣ</t>
  </si>
  <si>
    <t>ΑΝΔΡΙΩΤΗ</t>
  </si>
  <si>
    <t>ΑΘΑΝΑΣΙΑ</t>
  </si>
  <si>
    <t>ΑΝΔΡΕΑΣ</t>
  </si>
  <si>
    <t>ΚΑΛΟΥΔΗΣ</t>
  </si>
  <si>
    <t>ΖΕΡΑΡ</t>
  </si>
  <si>
    <t>ΖΩΤΟΥ</t>
  </si>
  <si>
    <t>ΑΝΑΣΤΑΣΙΑ</t>
  </si>
  <si>
    <t>ΣΟΥΠΙΩΝΗ</t>
  </si>
  <si>
    <t>ΣΑΜΑΡΤΖΗ</t>
  </si>
  <si>
    <t>ΕΛΕΥΘΕΡΙΑ</t>
  </si>
  <si>
    <t>ΠΑΠΑΝΔΡΕΟΥ</t>
  </si>
  <si>
    <t>ΑΙΚΑΤΕΡΙΝΗ</t>
  </si>
  <si>
    <t>ΑΓΑΘΟΥ</t>
  </si>
  <si>
    <t>ΜΕΡΙΣΙΩΤΗ</t>
  </si>
  <si>
    <t>ΕΥΑΓΓΕΛΙΑ</t>
  </si>
  <si>
    <t>ΛΑΜΠΡΟΣ</t>
  </si>
  <si>
    <t>ΠΑΡΑΣΧΗ</t>
  </si>
  <si>
    <t>ΙΩΑΝΝΑ</t>
  </si>
  <si>
    <t>ΚΑΝΤΑ</t>
  </si>
  <si>
    <t>ΙΩΑΝΝΕΤΑ</t>
  </si>
  <si>
    <t>ΚΑΡΑΧΑΛΙΑ</t>
  </si>
  <si>
    <t>ΠΕΤΡΑΤΟΥ</t>
  </si>
  <si>
    <t>ΑΔΑΜΑΝΤΙΑ</t>
  </si>
  <si>
    <t>ΦΙΛΙΠΠΙΔΟΥ</t>
  </si>
  <si>
    <t>ΓΚΟΥΘΑΣ</t>
  </si>
  <si>
    <t>ΓΚΙΟΥΛΕΚΑΣ</t>
  </si>
  <si>
    <t>ΗΛΙΑΣ</t>
  </si>
  <si>
    <t>ΝΕΡΑΝΤΖΗ</t>
  </si>
  <si>
    <t>ΕΥΡΙΔΙΚΗ</t>
  </si>
  <si>
    <t>ΔΕΛΛΗ</t>
  </si>
  <si>
    <t>ΖΑΊΡΑ-ΒΑΣΙΛΙΚΗ</t>
  </si>
  <si>
    <t>ΚΑΛΛΙΝΤΕΡΗ</t>
  </si>
  <si>
    <t>ΧΡΙΣΤΙΝΑ</t>
  </si>
  <si>
    <t>ΓΡΗΓΟΡΙΟΣ</t>
  </si>
  <si>
    <t>ΑΤΣΑΛΑΚΗ</t>
  </si>
  <si>
    <t>ΕΛΕΝΗ</t>
  </si>
  <si>
    <t>ΤΣΙΡΙΓΩΤΗ</t>
  </si>
  <si>
    <t>ΖΩΗ</t>
  </si>
  <si>
    <t>ΚΟΝΤΟΝΗ</t>
  </si>
  <si>
    <t>ΑΓΑΘΟΝΙΚΗ</t>
  </si>
  <si>
    <t>ΠΕΣΥΡΙΔΗΣ</t>
  </si>
  <si>
    <t>ΒΕΝΕΤΗΣ</t>
  </si>
  <si>
    <t>ΜΑΚΡΙΔΟΥ</t>
  </si>
  <si>
    <t>ΜΕΣΣΗΝΗ</t>
  </si>
  <si>
    <t>ΣΟΦΙΑ</t>
  </si>
  <si>
    <t>ΜΑΤΣΟΥΚΑΤΙΔΟΥ</t>
  </si>
  <si>
    <t>ΧΡΥΣΟΥΛΑ</t>
  </si>
  <si>
    <t>ΙΩΣΗΦ</t>
  </si>
  <si>
    <t>ΓΚΟΥΣΚΟΥ</t>
  </si>
  <si>
    <t>ΒΡΕΤΤΟΥ</t>
  </si>
  <si>
    <t>ΑΝΔΡΟΝΙΚΗ</t>
  </si>
  <si>
    <t>ΚΥΡΙΑΚΟΣ</t>
  </si>
  <si>
    <t>ΛΑΦΤΣΗ</t>
  </si>
  <si>
    <t>ΑΠΟΣΤΟΛΟΣ</t>
  </si>
  <si>
    <t>ΜΠΑΡΜΠΑ</t>
  </si>
  <si>
    <t>ΛΙΑΚΟΥ</t>
  </si>
  <si>
    <t>ΠΗΛΟΥ</t>
  </si>
  <si>
    <t>ΜΑΚΡΗ-ΚΑΠΑΤΣΩΡΗ</t>
  </si>
  <si>
    <t>ΚΟΥΡΗ</t>
  </si>
  <si>
    <t>ΠΟΛΥΞΕΝΗ-ΜΑΡΙΑ</t>
  </si>
  <si>
    <t>ΒΟΝΙΤΣΑΝΟΥ</t>
  </si>
  <si>
    <t>ΕΙΡΗΝΗ</t>
  </si>
  <si>
    <t>ΤΣΙΑΒΕΑ</t>
  </si>
  <si>
    <t>ΤΣΙΡΙΓΓΑΚΗ</t>
  </si>
  <si>
    <t>ΠΕΤΣΑΛΝΙΚΟΥ</t>
  </si>
  <si>
    <t>ΚΑΒΑΛΛΙΕΡΑΤΟΥ</t>
  </si>
  <si>
    <t>ΝΙΚΟΛΙΤΣΑ</t>
  </si>
  <si>
    <t>ΚΑΡΒΟΥΝΗ</t>
  </si>
  <si>
    <t>ΑΛΕΞΑΝΔΡΟΣ-ΒΑΡΒΑΡΟΣ</t>
  </si>
  <si>
    <t>ΚΑΒΒΑΔΑ</t>
  </si>
  <si>
    <t>ΘΕΚΛΗ</t>
  </si>
  <si>
    <t>ΤΣΑΛΙΔΟΥ</t>
  </si>
  <si>
    <t>ΛΕΟΝΤΙΤΣΗ</t>
  </si>
  <si>
    <t>ΑΜΑΛΙΑ</t>
  </si>
  <si>
    <t>ΕΠΑΜΕΙΝΩΝΔΑΣ</t>
  </si>
  <si>
    <t>ΜΕΤΑΛΛΗΝΟΥ</t>
  </si>
  <si>
    <t>ΑΘΑΝΑΣΙΟΣ</t>
  </si>
  <si>
    <t>ΤΣΑΜΗ</t>
  </si>
  <si>
    <t>ΓΕΩΡΓΙΑ</t>
  </si>
  <si>
    <t>ΠΑΣΧΑΛΗ</t>
  </si>
  <si>
    <t>ΜΑΡΓΑΡΙΤΑ</t>
  </si>
  <si>
    <t>ΚΑΤΕΡΓΑΡΗ</t>
  </si>
  <si>
    <t>ΚΑΡΑΤΖΑ</t>
  </si>
  <si>
    <t>ΑΦΡΟΔΙΤΗ</t>
  </si>
  <si>
    <t>ΦΙΛΙΠΠΟΣ</t>
  </si>
  <si>
    <t>ΣΑΡΑΝΤΙΔΟΥ</t>
  </si>
  <si>
    <t>ΡΟΥΠΟΥ</t>
  </si>
  <si>
    <t>ΣΤΑΥΡΟΥΛΑ</t>
  </si>
  <si>
    <t>ΧΛΙΑΡΑ</t>
  </si>
  <si>
    <t>ΦΩΤΟΠΟΥΛΟΥ</t>
  </si>
  <si>
    <t>ΧΑΡΙΚΛΕΙΑ</t>
  </si>
  <si>
    <t>ΜΠΑΛΑΤΣΟΥΚΑ</t>
  </si>
  <si>
    <t>ΧΡΙΣΤΟΦΟΡΟΣ</t>
  </si>
  <si>
    <t>ΜΠΑΡΛΑΜΠΑ</t>
  </si>
  <si>
    <t>ΚΥΡΙΑΚΙΔΟΥ</t>
  </si>
  <si>
    <t>ΚΑΡΑΓΙΑΝΙΔΗΣ</t>
  </si>
  <si>
    <t>ΝΙΚΗΤΑΣ</t>
  </si>
  <si>
    <t>ΜΟΥΤΣΙΟΥΛΗ</t>
  </si>
  <si>
    <t>ΜΙΧΑΗΛΟΥ</t>
  </si>
  <si>
    <t>ΒΙΚΤΩΡΙΑ</t>
  </si>
  <si>
    <t>ΒΑΜΒΑΚΙΔΗΣ</t>
  </si>
  <si>
    <t>ΣΑΒΒΑΣ</t>
  </si>
  <si>
    <t>ΚΟΛΛΑΡΗ</t>
  </si>
  <si>
    <t>ΒΑΣΙΛΕΙΑ</t>
  </si>
  <si>
    <t>ΜΙΧΑΗΛΙΔΟΥ</t>
  </si>
  <si>
    <t>ΤΣΙΑΡΤΣΙΑΝΙΔΟΥ</t>
  </si>
  <si>
    <t>ΝΙΚΟΛΕΤΑ</t>
  </si>
  <si>
    <t>ΣΟΝΙΑ</t>
  </si>
  <si>
    <t>ΚΩΝΣΤΑΝΤΗ</t>
  </si>
  <si>
    <t>ΑΡΙΣΤΕΙΔΗΣ</t>
  </si>
  <si>
    <t>ΒΛΑΧΟΥ</t>
  </si>
  <si>
    <t>ΜΙΛΤΙΑΔΗΣ</t>
  </si>
  <si>
    <t>ΜΑΡΟΥΛΗ</t>
  </si>
  <si>
    <t>ΚΟΡΙΝΑ</t>
  </si>
  <si>
    <t>ΠΕΤΤΑ</t>
  </si>
  <si>
    <t>ΕΛΛΗΝΙΚΑΚΗ</t>
  </si>
  <si>
    <t>ΚΟΡΑΚΙΑΝΙΤΗ</t>
  </si>
  <si>
    <t>ΚΑΣΙΜΗ</t>
  </si>
  <si>
    <t>ΧΑΛΙΔΙΑ</t>
  </si>
  <si>
    <t>ΚΑΡΑΚΑΝΤΑ</t>
  </si>
  <si>
    <t>ΣΟΥΡΒΙΝΟΥ</t>
  </si>
  <si>
    <t>ΕΛΕΥΘΕΡΙΟΣ</t>
  </si>
  <si>
    <t>ΠΑΚΤΙΤΗ</t>
  </si>
  <si>
    <t>ΜΙΧΑΗΛ</t>
  </si>
  <si>
    <t>ΕΥΓΕΝΙΟΣ</t>
  </si>
  <si>
    <t>ΣΙΜΑ</t>
  </si>
  <si>
    <t>ΚΩΝΣΤΑΝΤΙΝΑ</t>
  </si>
  <si>
    <t>ΚΟΥΣΤΑ</t>
  </si>
  <si>
    <t>ΜΕΝΕΛΑΟΣ</t>
  </si>
  <si>
    <t>ΜΟΣΚΟΠΟΥΛΟΥ</t>
  </si>
  <si>
    <t>ΖΗΝΟΒΙΑ- ΣΑΜΠΡΙΝΑ</t>
  </si>
  <si>
    <t>ΚΡΟΚΙΔΗ</t>
  </si>
  <si>
    <t>ΚΟΥΛΟΥΡΗ</t>
  </si>
  <si>
    <t>ΜΠΑΛΑΝΙΚΑ</t>
  </si>
  <si>
    <t>ΑΛΕΞΑΝΔΡΑ</t>
  </si>
  <si>
    <t>ΜΑΡΙΟΣ</t>
  </si>
  <si>
    <t>ΜΕΡΙΑΝΟΥ</t>
  </si>
  <si>
    <t>ΣΠΥΡΙΔΟΥΛΑ</t>
  </si>
  <si>
    <t>ΧΑΡΙΛΑΟΣ</t>
  </si>
  <si>
    <t>ΚΟΣΚΙΝΑ</t>
  </si>
  <si>
    <t>ΓΕΡΑΣΙΜΟΣ- ΧΑΡΑΛΑΜΠΟΣ</t>
  </si>
  <si>
    <t>ΤΡΟΥΣΑ</t>
  </si>
  <si>
    <t>ΠΑΠΠΑ-ΤΟΥΡΛΑ</t>
  </si>
  <si>
    <t>ΣΑΝΤΑ</t>
  </si>
  <si>
    <t>ΠΑΝΤΕΛΗΣ</t>
  </si>
  <si>
    <t>ΣΤΕΦΑΝΙΑ</t>
  </si>
  <si>
    <t>ΜΕΞΑ</t>
  </si>
  <si>
    <t>ΑΓΓΕΛΙΚΗ-ΔΗΜΗΤΡΑ</t>
  </si>
  <si>
    <t>ΜΑΝΑΤΟΥ</t>
  </si>
  <si>
    <t>ΕΥΤΥΧΙΑ</t>
  </si>
  <si>
    <t>ΓΩΓΟΥ</t>
  </si>
  <si>
    <t>ΤΡΙΒΥΖΑ</t>
  </si>
  <si>
    <t>ΠΗΝΕΛΟΠΗ</t>
  </si>
  <si>
    <t>ΓΕΡΟΓΙΑΝΝΗ</t>
  </si>
  <si>
    <t>ΑΓΑΘΗ</t>
  </si>
  <si>
    <t>ΜΠΟΥΤΣΗ</t>
  </si>
  <si>
    <t>ΕΥΘΥΜΙΟΣ</t>
  </si>
  <si>
    <t>ΚΑΝΤΑΡΕΛΗ</t>
  </si>
  <si>
    <t>ΕΡΩΤΟΚΡΙΤΟΣ</t>
  </si>
  <si>
    <t>ΚΑΡΔΑΚΗ</t>
  </si>
  <si>
    <t>ΕΛΙΣΑΒΕΤ</t>
  </si>
  <si>
    <t>ΡΑΝΤΟΥ</t>
  </si>
  <si>
    <t>ΧΡΙΣΤΟΦΟΡΑ</t>
  </si>
  <si>
    <t>ΔΙΑΜΑΝΤΑΤΟΥ</t>
  </si>
  <si>
    <t>ΜΕΤΑΞΑΣ</t>
  </si>
  <si>
    <t>ΠΟΤΑΜΙΑΝΟΥ</t>
  </si>
  <si>
    <t>ΓΕΡΑΣΙΜΟΣ- ΣΩΤΗΡΙΟΣ</t>
  </si>
  <si>
    <t xml:space="preserve">ΠΑΠΑΔΟΠΟΥΛΟΥ </t>
  </si>
  <si>
    <t>ΜΠΟΥΡΟΥ</t>
  </si>
  <si>
    <t>ΟΥΡΑΝΙΑ</t>
  </si>
  <si>
    <t>ΠΑΥΛΗ</t>
  </si>
  <si>
    <t>ΓΡΑΨΑ</t>
  </si>
  <si>
    <t>ΑΚΡΙΒΟΥΛΑ</t>
  </si>
  <si>
    <t>ΑΣΠΙΩΤΗ</t>
  </si>
  <si>
    <t>ΓΕΩΡΓΙΑ-ΑΓΓΕΛΙΚΗ</t>
  </si>
  <si>
    <t>ΚΑΤΣΑΡΟΥ</t>
  </si>
  <si>
    <t>ΣΟΦΙΑ-ΧΑΡΟΥΛΑ</t>
  </si>
  <si>
    <t>ΘΕΟΔΩΡΟΥ</t>
  </si>
  <si>
    <t>ΦΑΝΗ</t>
  </si>
  <si>
    <t>ΧΑΤΖΗ</t>
  </si>
  <si>
    <t>ΧΡΗΜΑΤΟΠΟΥΛΟΥ</t>
  </si>
  <si>
    <t>ΜΠΟΤΖΟΛΑΚΗ</t>
  </si>
  <si>
    <t>ΣΤΕΛΛΑ</t>
  </si>
  <si>
    <t>ΚΑΤΣΑΒΡΙΑ</t>
  </si>
  <si>
    <t>ΚΟΡΟΠΟΥΛΗ</t>
  </si>
  <si>
    <t>ΚΟΜΙΩΤΗ</t>
  </si>
  <si>
    <t>ΕΥΣΤΡΑΤΙΟΣ</t>
  </si>
  <si>
    <t>ΚΟΡΜΑΛΗ</t>
  </si>
  <si>
    <t>ΒΟΥΤΣΙΝΑΣ</t>
  </si>
  <si>
    <t>ΧΑΛΙΛΟΠΟΥΛΟΥ</t>
  </si>
  <si>
    <t>ΣΙΔΗΡΟΚΑΣΤΡΙΤΗ</t>
  </si>
  <si>
    <t>ΝΟΜΟΣ ΛΕΥΚΑΔΑΣ</t>
  </si>
  <si>
    <t>ΝΟΜΟΣ ΚΕΡΚΥΡΑΣ</t>
  </si>
  <si>
    <t xml:space="preserve">ΝΟΜΟΣ ΚΕΦΑΛΛΗΝΙΑΣ,ΝΟΜΟΣ ΖΑΚΥΝΘΟΥ,ΝΟΜΟΣ ΛΕΥΚΑΔΑΣ,ΝΟΜΟΣ ΚΕΡΚΥΡΑΣ </t>
  </si>
  <si>
    <t>ΝΟΜΟΣ ΚΕΡΚΥΡΑΣ,ΝΟΜΟΣ ΛΕΥΚΑΔΑΣ,ΝΟΜΟΣ ΚΕΦΑΛΛΗΝΙΑΣ,ΝΟΜΟΣ ΖΑΚΥΝΘΟΥ</t>
  </si>
  <si>
    <t>ΝΟΜΟΣ ΚΕΦΑΛΛΗΝΙΑΣ,ΝΟΜΟΣ ΚΕΡΚΥΡΑΣ</t>
  </si>
  <si>
    <t>ΝΟΜΟΣ ΚΕΦΑΛΛΗΝΙΑΣ</t>
  </si>
  <si>
    <t>ΝΟΜΟΣ ΚΕΡΚΥΡΑΣ,ΝΟΜΟΣ ΚΕΦΑΛΛΗΝΙΑΣ, ΝΟΜΟΣ ΛΕΥΚΑΔΑΣ,ΝΟΜΟΣ ΖΑΚΥΝΘΟΥ</t>
  </si>
  <si>
    <t>ΝΟΜΟΣ ΖΑΚΥΝΘΟΥ</t>
  </si>
  <si>
    <t>ΝΟΜΟΣ ΛΕΥΚΑΔΑΣ, ΝΟΜΟΣ ΚΕΡΚΥΡΑΣ, ΝΟΜΟΣ ΚΕΦΑΛΛΗΝΙΑΣ, ΝΟΜΟΣ ΖΑΚΥΝΘΟΥ</t>
  </si>
  <si>
    <t>ΝΟΜΟΣ ΚΕΦΑΛΛΗΝΙΑΣ,ΝΟΜΟΣ ΛΕΥΚΑΔΑΣ, ΝΟΜΟΣ ΚΕΡΚΥΡΑΣ,ΝΟΜΟΣ ΖΑΚΥΝΘΟΥ</t>
  </si>
  <si>
    <t>ΝΟΜΟΣ ΚΕΡΚΥΡΑΣ, ΝΟΜΟΣ ΛΕΥΚΑΔΑΣ, ΝΟΜΟΣ ΚΕΦΑΛΛΗΝΙΑΣ, ΝΟΜΟΣ ΖΑΚΥΝΘΟΥ</t>
  </si>
  <si>
    <t>ΔΕΝ ΠΛΗΡΕΙ ΤΙΣ ΠΡΟΥΠΟΘΕΣΕΙΣ</t>
  </si>
  <si>
    <t>ΝΟΜΟΣ ΛΕΥΚΑΔΑΣ,ΝΟΜΟΣ ΚΕΦΑΛΛΗΝΙΑΣ,ΝΟΜΟΣ ΚΕΡΚΥΡΑΣ,ΝΟΜΟΣ ΖΑΚΥΝΘΟΥ</t>
  </si>
  <si>
    <t>ΝΟΜΟΣ ΚΕΡΚΥΡΑΣ,ΝΟΜΟΣ ΚΕΦΑΛΛΗΝΙΑΣ,ΝΟΜΟΣ ΖΑΚΥΝΘΟΥ,ΝΟΜΟΣ ΛΕΥΚΑΔΑΣ</t>
  </si>
  <si>
    <t>ΝΟΜΟΣ ΛΕΥΚΑΔΑΣ,ΝΟΜΟΣ ΚΕΡΚΥΡΑΣ,ΝΟΜΟΣ ΚΕΦΑΛΛΗΝΙΑΣ,ΝΟΜΟΣ ΖΑΚΥΝΘΟΥ</t>
  </si>
  <si>
    <t>ΝΟΜΟΣ ΖΑΚΥΝΘΟΥ,ΝΟΜΟΣ ΚΕΡΚΥΡΑΣ,ΝΟΜΟΣ ΛΕΥΚΑΔΑΣ ,ΝΟΜΟΣ ΚΕΦΑΛΛΗΝΙΑΣ</t>
  </si>
  <si>
    <t>ΝΟΜΟΣ ΛΕΥΚΑΔΑΣ,ΝΟΜΟΣ ΚΕΡΚΥΡΑΣ,ΝΟΜΟΣ ΖΑΚΥΝΘΟΥ,ΝΟΜΟΣ ΚΕΦΑΛΛΗΝΙΑΣ</t>
  </si>
  <si>
    <t>ΝΟΜΟΣ ΛΕΥΚΑΔΑΣ, ΝΟΜΟΣ ΚΕΡΚΥΡΑΣ,ΝΟΜΟΣ ΚΕΦΑΛΛΗΝΙΑΣ,ΝΟΜΟΣ ΖΑΚΥΝΘΟΥ</t>
  </si>
  <si>
    <t>ΝΟΜΟΣ ΚΕΦΑΛΛΗΝΙΑΣ, ΝΟΜΟΣ ΛΕΥΚΑΔΑΣ, ΝΟΜΟΣ  ΚΕΡΚΥΡΑΣ,ΝΟΜΟΣ ΖΑΚΥΝΘΟΥ</t>
  </si>
  <si>
    <t>ΝΟΜΟΣ ΚΕΦΑΛΛΗΝΙΑΣ, ΝΟΜΟΣ ΖΑΚΥΝΘΟΥ,ΝΟΜΟΣ ΚΕΡΚΥΡΑΣ, ΝΟΜΟΣ ΛΕΥΚΑΔΑΣ</t>
  </si>
  <si>
    <t>ΝΟΜΟΣ ΛΕΥΚΑΔΑΣ,ΝΟΜΟΣ ΚΕΡΚΥΡΑΣ, ΝΟΜΟΣ ΖΑΚΥΝΘΟΥ,ΝΟΜΟΣ ΚΕΦΑΛΛΗΝΙΑΣ</t>
  </si>
  <si>
    <t>ΝΟΜΟΣ ΖΑΚΥΝΘΟΥ,ΝΟΜΟΣ ΚΕΦΑΛΛΗΝΙΑΣ ,ΝΟΜΟΣ ΛΕΥΚΑΔΑΣ</t>
  </si>
  <si>
    <t>ΝΟΜΟΣ ΚΕΡΚΥΡΑΣ,ΝΟΜΟΣ ΖΑΚΥΝΘΟΥ,ΝΟΜΟΣ ΛΕΥΚΑΔΑΣ,ΝΟΜΟΣ ΚΕΦΑΛΛΗΝΙΑΣ</t>
  </si>
  <si>
    <t>ΝΟΜΟΣ ΚΕΡΚΥΡΑΣ,ΝΟΜΟΣ ΖΑΚΥΝΘΟΥ,ΝΟΜΟΣ ΚΕΦΑΛΛΗΝΙΑΣ,ΝΟΜΟΣ ΛΕΥΚΑΔΑΣ</t>
  </si>
  <si>
    <t>ΝΟΜΟΣ ΛΕΥΚΑΔΑΣ,ΝΟΜΟΣ ΚΕΡΚΥΡΑΣ</t>
  </si>
  <si>
    <t>ΝΟΜΟΣ ΛΕΥΥΚΑΔΑΣ,ΝΟΜΟΣ ΚΕΡΚΥΡΑΣ,ΝΟΜΟΣ ΚΕΦΑΛΛΗΝΙΑΣ</t>
  </si>
  <si>
    <t>ΝΟΜΟΣ ΚΕΦΑΛΛΗΝΙΑΣ,ΝΟΜΟΣ ΚΕΡΚΥΡΑΣ,ΝΟΜΟΣ ΖΑΚΥΝΘΟΥ,ΝΟΜΟΣ ΛΕΥΚΑΔΑΣ</t>
  </si>
  <si>
    <t>ΝΟΜΟΣ ΛΕΥΚΑΔΑΣ,ΝΟΜΟΣ ΖΑΚΥΝΘΟΥ,ΝΟΜΟΣ ΚΕΦΑΛΛΗΝΙΑΣ,ΝΟΜΟΣ ΚΕΡΚΥΡΑΣ</t>
  </si>
  <si>
    <t>ΝΟΜΟΣ ΚΕΡΚΥΡΑΣ, ΝΟΜΟΣ ΛΕΥΚΑΔΑΣ</t>
  </si>
  <si>
    <t>ΝΟΜΟΣ ΚΕΡΚΥΡΑΣ,ΝΟΜΟΣ ΛΕΥΚΑΔΑΣ,ΝΟΜΟΣ ΚΕΦΑΛΛΗΝΙΑΣ</t>
  </si>
  <si>
    <t>ΝΟΜΟΣ ΚΕΡΚΥΡΑΣ,ΝΟΜΟΣ ΛΕΥΚΑΔΑΣ,ΝΟΜΟΣ ΖΑΚΥΝΘΟΥ, ΝΟΜΟΣ ΚΕΦΑΛΛΗΝΙΑΣ</t>
  </si>
  <si>
    <t>ΝΟΜΟΣ ΚΕΦΑΛΛΗΝΙΑΣ, ΝΟΜΟΣ ΛΕΥΚΑΔΑΣ,ΝΟΜΟΣ ΖΑΚΥΝΘΟΥ,ΝΟΜΟΣ ΚΕΡΚΥΡΑΣ</t>
  </si>
  <si>
    <t>ΝΟΜΟΣ ΛΕΥΚΑΔΑΣ, ΝΟΜΟΣ ΚΕΦΑΛΛΗΝΙΑΣ,ΝΟΜΟΣ ΖΑΚΥΝΘΟΥ,ΝΟΜΟΣ ΚΕΡΚΥΡΑΣ</t>
  </si>
  <si>
    <t>ΝΟΜΟΣ ΚΕΡΚΥΡΑΣ,ΝΟΜΟΣ ΛΕΥΚΑΔΑΣ, ΝΟΜΟΣ ΚΕΦΑΛΛΗΝΙΑΣ,ΝΟΜΟΣ ΖΑΚΥΝΘΟΥ</t>
  </si>
  <si>
    <t>ΝΟΜΟΣ ΚΕΡΚΥΡΑΣ,ΝΟΜΟΣ ΛΕΥΚΑΔΑΣ</t>
  </si>
  <si>
    <t>ΝΟΜΟΣ ΖΑΚΥΝΘΟΥ,ΝΟΜΟΣ ΚΕΦΑΛΛΗΝΙΑΣ,ΝΟΜΟΣ ΚΕΡΚΥΡΑΣ,ΝΟΜΟΣ ΛΕΥΚΑΔΑΣ</t>
  </si>
  <si>
    <t>ΝΟΜΟΣ  ΚΕΡΚΥΡΑΣ</t>
  </si>
  <si>
    <t>ΝΟΜΟΣ ΖΑΚΥΝΘΟΣ</t>
  </si>
  <si>
    <t>ΝΟΜΟΣ ΚΕΡΚΥΡΑΣ,ΝΟΜΟΣ ΖΑΚΥΝΘΟΥ, ΝΟΜΟΣ ΛΕΥΚΑΔΑΣ, ΝΟΜΟΣ ΚΕΦΑΛΛΗΝΙΑΣ</t>
  </si>
  <si>
    <t>ΝΟΜΟΣ ΛΕΥΚΑΔΑΣ,ΝΟΜΟΣ ΚΕΡΚΥΡΑΣ,ΝΟΜΟΣ ΚΕΦΑΛΛΗΝΙΑΣ, ΝΟΜΟΣ ΖΑΚΥΝΘΟΥ</t>
  </si>
  <si>
    <t>ΝΟΜΟΣ ΚΕΡΚΥΡΑΣ,ΝΟΜΟΣ ΛΕΥΚΑΔΑΣ,ΝΟΜΟΣ ΖΑΚΥΝΘΟΥ</t>
  </si>
  <si>
    <t>ΝΟΜΟΣ ΚΕΡΚΥΡΑΣ,ΝΟΜΟΣ ΛΕΥΚΑΔΑΣ,ΝΟΜΟΣ ΖΑΚΥΝΘΟΥ,ΝΟΜΟΣ ΚΕΦΑΛΛΗΝΙΑΣ</t>
  </si>
  <si>
    <t>ΝΟΜΟΣ ΚΕΦΑΛΛΗΝΙΑΣ,ΝΟΜΟΣ ΛΕΥΚΑΔΑΣ,ΝΟΜΟΣ ΖΑΚΥΝΘΟΥ,ΝΟΜΟΣ ΚΕΡΚΥΡΑΣ</t>
  </si>
  <si>
    <t>ΝΟΜΟΣ ΛΕΥΚΑΔΑΣ,ΝΟΜΟΣ ΚΕΦΑΛΛΗΝΙΑΣ, ΝΟΜΟΣ ΚΕΡΚΥΡΑΣ,ΝΟΜΟΣ ΖΑΚΥΝΘΟΥ</t>
  </si>
  <si>
    <t>ΝΟΜΟΣ ΛΕΥΚΑΔΑΣ,ΝΟΜΟΣ ΚΕΦΑΛΛΗΝΙΑΣ,ΝΟΜΟΣ ΖΑΚΥΝΘΟΥ,ΝΟΜΟΣ ΚΕΡΚΥΡΑΣ</t>
  </si>
  <si>
    <t>ΝΟΜΟΣ ΛΕΥΚΑΔΑΣ,ΝΟΜΟΣ ΚΕΡΚΥΡΑΣ, ΝΟΜΟΣ ΚΕΦΑΛΛΗΝΙΑΣ</t>
  </si>
  <si>
    <t>NOMOΣ ΖΑΚΥΝΘΟΥ</t>
  </si>
  <si>
    <t>ΚΥΡΙΟΣ ΠΙΝΑΚΑΣ Α</t>
  </si>
  <si>
    <t>ΕΠΙΚΟΥΡΙΚΟΣ ΠΙΝΑΚΑΣ Β</t>
  </si>
  <si>
    <t>ΑΠΟΡΡΙΠΤΕΟΙ ΕΒΠ</t>
  </si>
  <si>
    <t>ΑΠΟΡΡΙΠΤΕΟΙ ΕΕΠ</t>
  </si>
  <si>
    <t>ΝΟΜΟΣ ΚΕΡΚΥΡΑΣ,ΝΟΜΟΣ ΛΕΥΚΑΔΑΣ, ΝΟΜΟΣ ΖΑΚΥΝΘΟΥ, ΝΟΜΟΣ ΚΕΦΑΛΛΗΝΙΑΣ</t>
  </si>
  <si>
    <t>ΝΟΜΟΣ ΛΕΥΚΑΔΑΣ, ΝΟΜΟΣ ΚΕΡΚΥΡΑΣ,ΝΟΜΟΣ ΖΑΚΥΝΘΟΥ, ΝΟΜΟΣ ΚΕΦΑΛΛΗΝΙΑΣ</t>
  </si>
  <si>
    <t>ΝΟΜΟΣ ΛΕΥΚAΔΑΣ,ΝΟΜΟΣ ΚΕΡΚΥΡΑΣ,ΝΟΜΟΣ ΖΑΚΥΝΘΟΥ,ΝΟΜΟΣ ΚΕΦΑΛΛΗΝΙΑΣ</t>
  </si>
  <si>
    <t>ΝΟΜΟΣ ΚΕΦΑΛΛΗΝΙΑΣ, ΝΟΜΟΣ ΛΕΥΚΑΔΑΣ, ΝΟΜΟΣ ΖΑΚΥΝΘΟΥ,ΝΟΜΟΣ ΚΕΡΚΥΡΑΣ</t>
  </si>
  <si>
    <t>ΝΟΜΟΣ ΖΑΚΥΝΘΟΥ,ΝΟΜΟΣ ΛΕΥΚΑΔΑΣ,ΝΟΜΟΣ ΚΕΡΚΥΡΑΣ,ΝΟΜΟΣ ΚΕΦΑΛΛΗΝΙΑΣ</t>
  </si>
  <si>
    <t>ΝΟΜΟΣ ΛΕΥΚΑΔΑΣ,ΝΟΜΟΣ ΚΕΦΑΛΛΗΝΙΑΣ,ΝΟΜΟΣ ΖΑΚΥΝΘΟΣ, ΝΟΜΟΣ ΚΕΡΚΥΡΑΣ</t>
  </si>
  <si>
    <t>ΝΟΜΟΣ ΚΕΡΚΥΡΑΣ,ΝΟΜΟΣ ΚΕΦΑΛΛΗΝΙΑΣ,ΝΟΜΟΣ ΛΕΥΚΑΔΑΣ,ΝΟΜΟΣ ΖΑΚΥΝΘΟΥ</t>
  </si>
  <si>
    <t>ΔΕΝ ΠΛΗΡΕΙ ΤΙΣ ΠΡΟΥΠΟΘΕΣΕΙΣ  ΓΙΑΤΙ ΔΕΝ ΕΧΕΙ ΜΕΤΑΠΤΥΧΙΑΚΟ ΔΙΠΛΩΜΑ ΕΙΔΙΚΕΥΣΗΣ ΣΤΗ ΣΥΜΒΟΥΛΕΥΤΙΚΗ ΚΑΙ ΣΤΟ ΕΠΑΓΓΕΛΜΑΤΙΚΟ ΠΡΟΣΑΝΑΤΟΛΙΣΜΟ  ΠΑΝΕΠΙΣΤΗΜΙΟΥ</t>
  </si>
  <si>
    <t>ΔΕΝ ΠΛΗΡΕΙ ΤΙΣ ΠΡΟΥΠΟΘΕΣΕΙΣ ΓΙΑΤΙ ΔΕΝ ΕΧΕΙ ΠΙΣΤΟΠΟΙΗΣΗ ΠΤΥΧΙΟΥ</t>
  </si>
  <si>
    <t>ΔΕΝ ΠΛΗΡΕΙ ΤΙΣ ΠΡΟΥΠΟΘΕΣΕΙΣ  ΓΙΑΤΙ ΔΕΝ ΕΧΕΙ ΠΤΥΧΙΟ ΤΡΙΤΟΒΑΘΜΙΑΣ ΕΚΠΑΙΔΕΥΣΗΣ</t>
  </si>
</sst>
</file>

<file path=xl/styles.xml><?xml version="1.0" encoding="utf-8"?>
<styleSheet xmlns="http://schemas.openxmlformats.org/spreadsheetml/2006/main">
  <numFmts count="1">
    <numFmt numFmtId="164" formatCode="000000000"/>
  </numFmts>
  <fonts count="5">
    <font>
      <sz val="11"/>
      <color theme="1"/>
      <name val="Calibri"/>
      <family val="2"/>
      <charset val="161"/>
      <scheme val="minor"/>
    </font>
    <font>
      <b/>
      <sz val="8"/>
      <color indexed="81"/>
      <name val="Tahoma"/>
      <family val="2"/>
      <charset val="161"/>
    </font>
    <font>
      <b/>
      <sz val="11"/>
      <color theme="1"/>
      <name val="Calibri"/>
      <family val="2"/>
      <charset val="161"/>
      <scheme val="minor"/>
    </font>
    <font>
      <sz val="8"/>
      <color indexed="81"/>
      <name val="Tahoma"/>
      <family val="2"/>
      <charset val="161"/>
    </font>
    <font>
      <b/>
      <sz val="24"/>
      <color theme="1"/>
      <name val="Calibri"/>
      <family val="2"/>
      <charset val="161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2" borderId="1" xfId="0" applyFill="1" applyBorder="1" applyAlignment="1">
      <alignment textRotation="90" wrapText="1"/>
    </xf>
    <xf numFmtId="0" fontId="0" fillId="3" borderId="2" xfId="0" applyFill="1" applyBorder="1" applyAlignment="1">
      <alignment textRotation="90" wrapText="1"/>
    </xf>
    <xf numFmtId="0" fontId="0" fillId="3" borderId="3" xfId="0" applyFill="1" applyBorder="1" applyAlignment="1">
      <alignment horizontal="center" textRotation="90" wrapText="1"/>
    </xf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9" fontId="0" fillId="0" borderId="0" xfId="0" applyNumberFormat="1" applyAlignment="1" applyProtection="1">
      <alignment wrapText="1"/>
      <protection locked="0"/>
    </xf>
    <xf numFmtId="9" fontId="0" fillId="0" borderId="0" xfId="0" applyNumberFormat="1" applyProtection="1">
      <protection locked="0"/>
    </xf>
    <xf numFmtId="0" fontId="0" fillId="0" borderId="0" xfId="0" applyAlignment="1" applyProtection="1">
      <protection locked="0"/>
    </xf>
    <xf numFmtId="0" fontId="0" fillId="3" borderId="7" xfId="0" applyFill="1" applyBorder="1" applyAlignment="1">
      <alignment textRotation="90" wrapText="1"/>
    </xf>
    <xf numFmtId="0" fontId="0" fillId="3" borderId="1" xfId="0" applyFill="1" applyBorder="1" applyAlignment="1">
      <alignment horizontal="center" textRotation="90" wrapText="1"/>
    </xf>
    <xf numFmtId="0" fontId="0" fillId="0" borderId="0" xfId="0" applyFill="1" applyBorder="1"/>
    <xf numFmtId="0" fontId="0" fillId="0" borderId="0" xfId="0" applyFill="1" applyProtection="1">
      <protection locked="0"/>
    </xf>
    <xf numFmtId="0" fontId="0" fillId="0" borderId="0" xfId="0" applyFill="1" applyAlignment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9" fontId="0" fillId="0" borderId="0" xfId="0" applyNumberFormat="1" applyFill="1" applyBorder="1" applyAlignment="1" applyProtection="1">
      <alignment wrapText="1"/>
      <protection locked="0"/>
    </xf>
    <xf numFmtId="2" fontId="0" fillId="0" borderId="0" xfId="0" applyNumberFormat="1" applyFill="1" applyBorder="1" applyAlignment="1">
      <alignment wrapText="1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protection locked="0"/>
    </xf>
    <xf numFmtId="9" fontId="0" fillId="0" borderId="0" xfId="0" applyNumberFormat="1" applyFill="1" applyProtection="1">
      <protection locked="0"/>
    </xf>
    <xf numFmtId="2" fontId="0" fillId="0" borderId="0" xfId="0" applyNumberFormat="1" applyFill="1" applyBorder="1"/>
    <xf numFmtId="0" fontId="0" fillId="0" borderId="0" xfId="0" applyFill="1" applyBorder="1" applyAlignment="1" applyProtection="1">
      <alignment wrapText="1"/>
    </xf>
    <xf numFmtId="0" fontId="0" fillId="2" borderId="8" xfId="0" applyFill="1" applyBorder="1" applyAlignment="1">
      <alignment textRotation="90" wrapText="1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2" borderId="13" xfId="0" applyFill="1" applyBorder="1" applyAlignment="1">
      <alignment textRotation="90" wrapText="1"/>
    </xf>
    <xf numFmtId="0" fontId="0" fillId="2" borderId="14" xfId="0" applyFill="1" applyBorder="1" applyAlignment="1">
      <alignment textRotation="90" wrapText="1"/>
    </xf>
    <xf numFmtId="0" fontId="0" fillId="5" borderId="1" xfId="0" applyFill="1" applyBorder="1" applyAlignment="1">
      <alignment textRotation="90" wrapText="1"/>
    </xf>
    <xf numFmtId="14" fontId="0" fillId="0" borderId="0" xfId="0" applyNumberFormat="1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horizontal="center" vertical="center" textRotation="90" wrapText="1"/>
    </xf>
    <xf numFmtId="0" fontId="0" fillId="3" borderId="3" xfId="0" applyFill="1" applyBorder="1" applyAlignment="1" applyProtection="1">
      <alignment vertical="center" textRotation="90" wrapText="1"/>
    </xf>
    <xf numFmtId="0" fontId="0" fillId="5" borderId="3" xfId="0" applyFill="1" applyBorder="1" applyAlignment="1" applyProtection="1">
      <alignment horizontal="center" vertical="center" textRotation="90" wrapText="1"/>
    </xf>
    <xf numFmtId="0" fontId="0" fillId="7" borderId="3" xfId="0" applyFill="1" applyBorder="1" applyAlignment="1" applyProtection="1">
      <alignment horizontal="center" vertical="center" textRotation="90" wrapText="1"/>
    </xf>
    <xf numFmtId="0" fontId="0" fillId="2" borderId="3" xfId="0" applyFill="1" applyBorder="1" applyAlignment="1" applyProtection="1">
      <alignment horizontal="center" vertical="center" wrapText="1"/>
    </xf>
    <xf numFmtId="0" fontId="0" fillId="4" borderId="3" xfId="0" applyFill="1" applyBorder="1" applyAlignment="1" applyProtection="1">
      <alignment vertical="center" textRotation="90" wrapText="1"/>
    </xf>
    <xf numFmtId="0" fontId="0" fillId="6" borderId="3" xfId="0" applyFill="1" applyBorder="1" applyAlignment="1" applyProtection="1">
      <alignment horizontal="center" vertical="center" wrapText="1"/>
    </xf>
    <xf numFmtId="0" fontId="0" fillId="0" borderId="0" xfId="0" pivotButton="1"/>
    <xf numFmtId="0" fontId="0" fillId="0" borderId="0" xfId="0" pivotButton="1" applyAlignment="1">
      <alignment textRotation="90"/>
    </xf>
    <xf numFmtId="164" fontId="0" fillId="0" borderId="0" xfId="0" applyNumberFormat="1"/>
    <xf numFmtId="0" fontId="0" fillId="6" borderId="15" xfId="0" applyFill="1" applyBorder="1" applyAlignment="1" applyProtection="1">
      <alignment vertical="center" wrapText="1"/>
    </xf>
    <xf numFmtId="0" fontId="0" fillId="2" borderId="15" xfId="0" applyFill="1" applyBorder="1" applyAlignment="1" applyProtection="1">
      <alignment vertical="center" wrapText="1"/>
    </xf>
    <xf numFmtId="0" fontId="0" fillId="7" borderId="15" xfId="0" applyFill="1" applyBorder="1" applyAlignment="1" applyProtection="1">
      <alignment vertical="center" wrapText="1"/>
    </xf>
    <xf numFmtId="0" fontId="0" fillId="7" borderId="15" xfId="0" applyFill="1" applyBorder="1" applyAlignment="1" applyProtection="1">
      <alignment vertical="center" textRotation="90" wrapText="1"/>
    </xf>
    <xf numFmtId="0" fontId="0" fillId="6" borderId="16" xfId="0" applyFill="1" applyBorder="1" applyAlignment="1" applyProtection="1">
      <alignment vertical="center" wrapText="1"/>
    </xf>
    <xf numFmtId="0" fontId="0" fillId="2" borderId="16" xfId="0" applyFill="1" applyBorder="1" applyAlignment="1" applyProtection="1">
      <alignment vertical="center" wrapText="1"/>
    </xf>
    <xf numFmtId="0" fontId="0" fillId="7" borderId="16" xfId="0" applyFill="1" applyBorder="1" applyAlignment="1" applyProtection="1">
      <alignment vertical="center" wrapText="1"/>
    </xf>
    <xf numFmtId="0" fontId="0" fillId="7" borderId="16" xfId="0" applyFill="1" applyBorder="1" applyAlignment="1" applyProtection="1">
      <alignment vertical="center" textRotation="90" wrapText="1"/>
    </xf>
    <xf numFmtId="0" fontId="0" fillId="3" borderId="15" xfId="0" applyFill="1" applyBorder="1" applyAlignment="1" applyProtection="1">
      <alignment vertical="center" textRotation="90" wrapText="1"/>
    </xf>
    <xf numFmtId="0" fontId="0" fillId="4" borderId="15" xfId="0" applyFill="1" applyBorder="1" applyAlignment="1" applyProtection="1">
      <alignment vertical="center" textRotation="90" wrapText="1"/>
    </xf>
    <xf numFmtId="0" fontId="0" fillId="5" borderId="15" xfId="0" applyFill="1" applyBorder="1" applyAlignment="1" applyProtection="1">
      <alignment vertical="center" textRotation="90" wrapText="1"/>
    </xf>
    <xf numFmtId="0" fontId="0" fillId="3" borderId="16" xfId="0" applyFill="1" applyBorder="1" applyAlignment="1" applyProtection="1">
      <alignment vertical="center" textRotation="90" wrapText="1"/>
    </xf>
    <xf numFmtId="0" fontId="0" fillId="4" borderId="16" xfId="0" applyFill="1" applyBorder="1" applyAlignment="1" applyProtection="1">
      <alignment vertical="center" textRotation="90" wrapText="1"/>
    </xf>
    <xf numFmtId="0" fontId="0" fillId="5" borderId="16" xfId="0" applyFill="1" applyBorder="1" applyAlignment="1" applyProtection="1">
      <alignment vertical="center" textRotation="90" wrapText="1"/>
    </xf>
    <xf numFmtId="0" fontId="0" fillId="2" borderId="17" xfId="0" applyFill="1" applyBorder="1" applyAlignment="1">
      <alignment horizontal="center" textRotation="90" wrapText="1"/>
    </xf>
    <xf numFmtId="0" fontId="0" fillId="0" borderId="6" xfId="0" applyFill="1" applyBorder="1"/>
    <xf numFmtId="0" fontId="0" fillId="2" borderId="1" xfId="0" applyFill="1" applyBorder="1" applyAlignment="1">
      <alignment horizontal="center" textRotation="90" wrapText="1"/>
    </xf>
    <xf numFmtId="0" fontId="0" fillId="0" borderId="4" xfId="0" applyFill="1" applyBorder="1"/>
    <xf numFmtId="0" fontId="0" fillId="0" borderId="5" xfId="0" applyFill="1" applyBorder="1"/>
    <xf numFmtId="0" fontId="0" fillId="8" borderId="15" xfId="0" applyFill="1" applyBorder="1" applyAlignment="1" applyProtection="1">
      <alignment vertical="center" textRotation="90" wrapText="1"/>
    </xf>
    <xf numFmtId="0" fontId="0" fillId="8" borderId="16" xfId="0" applyFill="1" applyBorder="1" applyAlignment="1" applyProtection="1">
      <alignment vertical="center" textRotation="90" wrapText="1"/>
    </xf>
    <xf numFmtId="0" fontId="0" fillId="9" borderId="3" xfId="0" applyFill="1" applyBorder="1" applyAlignment="1" applyProtection="1">
      <alignment horizontal="center" vertical="center" textRotation="90" wrapText="1"/>
    </xf>
    <xf numFmtId="0" fontId="0" fillId="9" borderId="15" xfId="0" applyFill="1" applyBorder="1" applyAlignment="1" applyProtection="1">
      <alignment vertical="center" textRotation="90" wrapText="1"/>
    </xf>
    <xf numFmtId="0" fontId="0" fillId="9" borderId="18" xfId="0" applyFill="1" applyBorder="1" applyAlignment="1" applyProtection="1">
      <alignment horizontal="center" vertical="center" textRotation="90" wrapText="1"/>
    </xf>
    <xf numFmtId="2" fontId="0" fillId="0" borderId="0" xfId="0" applyNumberFormat="1" applyAlignment="1" applyProtection="1">
      <alignment horizontal="center"/>
      <protection locked="0"/>
    </xf>
    <xf numFmtId="2" fontId="0" fillId="0" borderId="0" xfId="0" applyNumberFormat="1" applyFill="1" applyBorder="1" applyAlignment="1" applyProtection="1">
      <alignment horizontal="center" wrapText="1"/>
      <protection locked="0"/>
    </xf>
    <xf numFmtId="2" fontId="0" fillId="0" borderId="0" xfId="0" applyNumberFormat="1" applyFill="1" applyBorder="1" applyAlignment="1" applyProtection="1">
      <alignment horizontal="center"/>
      <protection locked="0"/>
    </xf>
    <xf numFmtId="2" fontId="0" fillId="0" borderId="0" xfId="0" applyNumberFormat="1" applyFill="1" applyAlignment="1" applyProtection="1">
      <alignment horizontal="center"/>
      <protection locked="0"/>
    </xf>
    <xf numFmtId="14" fontId="0" fillId="0" borderId="0" xfId="0" applyNumberFormat="1"/>
    <xf numFmtId="0" fontId="0" fillId="7" borderId="3" xfId="0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0" fillId="7" borderId="3" xfId="0" applyFill="1" applyBorder="1" applyAlignment="1" applyProtection="1">
      <alignment horizontal="center" vertical="center" wrapText="1"/>
    </xf>
    <xf numFmtId="0" fontId="0" fillId="7" borderId="3" xfId="0" applyFill="1" applyBorder="1" applyAlignment="1">
      <alignment vertical="center"/>
    </xf>
    <xf numFmtId="0" fontId="4" fillId="0" borderId="19" xfId="0" applyFont="1" applyBorder="1" applyAlignment="1">
      <alignment horizontal="center" vertical="center"/>
    </xf>
  </cellXfs>
  <cellStyles count="1">
    <cellStyle name="Κανονικό" xfId="0" builtinId="0"/>
  </cellStyles>
  <dxfs count="24"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numFmt numFmtId="164" formatCode="00000000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  <dxf>
      <alignment textRotation="90" readingOrder="0"/>
    </dxf>
  </dxfs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921;&#937;&#913;&#925;&#925;&#919;&#931;/Desktop/&#923;&#951;&#966;&#952;&#941;&#957;&#964;&#945;%20&#945;&#961;&#967;&#949;&#943;&#945;/&#928;&#921;&#925;&#913;&#922;&#913;&#931;%20&#913;&#925;&#913;&#928;&#923;&#919;&#929;&#937;&#932;&#937;&#925;%20&#917;&#917;&#928;%20(Andreas)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ΕΕΠ"/>
      <sheetName val="ΕΒΠ"/>
      <sheetName val="ΕΒΠ (Αρχικό)"/>
      <sheetName val="Τιμές"/>
      <sheetName val="Φύλλο1"/>
    </sheetNames>
    <sheetDataSet>
      <sheetData sheetId="0"/>
      <sheetData sheetId="1"/>
      <sheetData sheetId="2"/>
      <sheetData sheetId="3">
        <row r="2">
          <cell r="A2" t="str">
            <v>ΠΕ01</v>
          </cell>
          <cell r="D2" t="str">
            <v>ΝΑΙ</v>
          </cell>
        </row>
        <row r="3">
          <cell r="A3" t="str">
            <v>ΠΕ02</v>
          </cell>
          <cell r="D3" t="str">
            <v>ΌΧΙ</v>
          </cell>
        </row>
        <row r="4">
          <cell r="A4" t="str">
            <v>ΠΕ03</v>
          </cell>
        </row>
        <row r="5">
          <cell r="A5" t="str">
            <v>ΠΕ04</v>
          </cell>
        </row>
        <row r="6">
          <cell r="A6" t="str">
            <v>ΠΕ05</v>
          </cell>
        </row>
        <row r="7">
          <cell r="A7" t="str">
            <v>ΠΕ06</v>
          </cell>
        </row>
        <row r="8">
          <cell r="A8" t="str">
            <v>ΠΕ07</v>
          </cell>
        </row>
        <row r="9">
          <cell r="A9" t="str">
            <v>ΠΕ08</v>
          </cell>
        </row>
        <row r="10">
          <cell r="A10" t="str">
            <v>ΠΕ09</v>
          </cell>
        </row>
        <row r="11">
          <cell r="A11" t="str">
            <v>ΠΕ10</v>
          </cell>
        </row>
        <row r="12">
          <cell r="A12" t="str">
            <v>ΠΕ11</v>
          </cell>
        </row>
        <row r="13">
          <cell r="A13" t="str">
            <v>ΠΕ12</v>
          </cell>
        </row>
        <row r="14">
          <cell r="A14" t="str">
            <v>ΠΕ13</v>
          </cell>
        </row>
        <row r="15">
          <cell r="A15" t="str">
            <v>ΠΕ14</v>
          </cell>
        </row>
      </sheetData>
      <sheetData sheetId="4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ΜΑΡΙΑ" refreshedDate="42614.603063425922" createdVersion="3" refreshedVersion="3" minRefreshableVersion="3" recordCount="53">
  <cacheSource type="worksheet">
    <worksheetSource ref="A9:AE62" sheet="ΕΒΠ"/>
  </cacheSource>
  <cacheFields count="31">
    <cacheField name="Α/Α καταχώρησης" numFmtId="0">
      <sharedItems containsSemiMixedTypes="0" containsString="0" containsNumber="1" containsInteger="1" minValue="1" maxValue="52" count="52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</sharedItems>
    </cacheField>
    <cacheField name="ΑΦΜ" numFmtId="164">
      <sharedItems containsSemiMixedTypes="0" containsString="0" containsNumber="1" containsInteger="1" minValue="37423968" maxValue="153528014" count="53">
        <n v="153510300"/>
        <n v="100500636"/>
        <n v="66752403"/>
        <n v="59672892"/>
        <n v="66758407"/>
        <n v="119075756"/>
        <n v="100546036"/>
        <n v="114643671"/>
        <n v="147750708"/>
        <n v="114640306"/>
        <n v="121172023"/>
        <n v="107460201"/>
        <n v="143575289"/>
        <n v="53547928"/>
        <n v="76226122"/>
        <n v="68964179"/>
        <n v="66485855"/>
        <n v="144730427"/>
        <n v="111367482"/>
        <n v="129665531"/>
        <n v="152335845"/>
        <n v="108043857"/>
        <n v="53426946"/>
        <n v="115738006"/>
        <n v="136176829"/>
        <n v="115845592"/>
        <n v="135040989"/>
        <n v="147309544"/>
        <n v="123980901"/>
        <n v="47085504"/>
        <n v="144730218"/>
        <n v="37423968"/>
        <n v="55687700"/>
        <n v="47235719"/>
        <n v="67477226"/>
        <n v="135659829"/>
        <n v="150056627"/>
        <n v="107454789"/>
        <n v="152323477"/>
        <n v="144218850"/>
        <n v="143556503"/>
        <n v="114628182"/>
        <n v="100544577"/>
        <n v="135678266"/>
        <n v="70989058"/>
        <n v="52991728"/>
        <n v="153506311"/>
        <n v="107107000"/>
        <n v="144604700"/>
        <n v="105971379"/>
        <n v="153528014"/>
        <n v="62612138"/>
        <n v="129083868"/>
      </sharedItems>
    </cacheField>
    <cacheField name="ΑΔΤ / ΔΙΑΒΑΤΗΡΙΟ" numFmtId="164">
      <sharedItems count="1">
        <s v="ΑΔΤ"/>
      </sharedItems>
    </cacheField>
    <cacheField name="ΣΤΟΙΧΕΙΑ ΑΔΤ / ΔΙΑΒΑΤΗΡΙΟΥ" numFmtId="164">
      <sharedItems count="53">
        <s v="ΑΖ757483"/>
        <s v="ΑΗ253545"/>
        <s v="ΑΙ274630"/>
        <s v="ΑΒ414844"/>
        <s v="ΑΗ253316"/>
        <s v="Τ361291"/>
        <s v="ΑΙ274484"/>
        <s v="ΑΖ254954"/>
        <s v="Χ688062"/>
        <s v="ΑΖ837614"/>
        <s v="ΑΑ075899"/>
        <s v="ΑΙ277308"/>
        <s v="ΑΑ396177"/>
        <s v="ΑΗ235982"/>
        <s v="Ρ861442"/>
        <s v="Χ383805"/>
        <s v="Π436187"/>
        <s v="ΑΚ397373"/>
        <s v="Χ385943"/>
        <s v="ΑΖ255158"/>
        <s v="ΑΖ254797"/>
        <s v="ΑΖ751904"/>
        <s v="Ν802530"/>
        <s v="Σ 504306"/>
        <s v="ΑΑ789674"/>
        <s v="ΑΚ426747"/>
        <s v="ΑΒ373536"/>
        <s v="Χ987243"/>
        <s v="X451358"/>
        <s v="ΑΒ824763"/>
        <s v="ΑΒ415104"/>
        <s v="ΑΒ825054"/>
        <s v="ΑΗ254254"/>
        <s v="Ρ355783"/>
        <s v="Μ558133"/>
        <s v="Φ467008"/>
        <s v="ΑΚ283394"/>
        <s v="Ρ300869"/>
        <s v="ΑΖ253714"/>
        <s v="Χ317730"/>
        <s v="ΑΒ819336"/>
        <s v="ΑΕ297428"/>
        <s v="ΑΙ271037"/>
        <s v="ΑΗ755858"/>
        <s v="Τ358336"/>
        <s v="ΑΖ257464"/>
        <s v="Χ884293"/>
        <s v="ΑΙ271363"/>
        <s v="Τ365431"/>
        <s v="Τ437676"/>
        <s v="ΑΙ877703"/>
        <s v="Ρ353646"/>
        <s v="ΑΗ305937"/>
      </sharedItems>
    </cacheField>
    <cacheField name="ΕΠΙΘΕΤΟ" numFmtId="0">
      <sharedItems count="52">
        <s v="ΡΑΝΤΟΥ"/>
        <s v="ΚΟΥΛΟΥΡΗ"/>
        <s v="ΚΑΡΔΑΚΗ"/>
        <s v="ΧΑΛΙΔΙΑ"/>
        <s v="ΣΟΥΠΙΩΝΗ"/>
        <s v="ΚΟΥΣΤΑ"/>
        <s v="ΜΑΝΑΤΟΥ"/>
        <s v="ΚΩΝΣΤΑΝΤΗ"/>
        <s v="ΕΛΛΗΝΙΚΑΚΗ"/>
        <s v="ΚΟΥΡΗ"/>
        <s v="ΤΡΙΒΥΖΑ"/>
        <s v="ΠΕΤΤΑ"/>
        <s v="ΜΠΑΛΑΝΙΚΑ"/>
        <s v="ΠΑΠΑΔΟΠΟΥΛΟΥ "/>
        <s v="ΜΕΡΙΑΝΟΥ"/>
        <s v="ΚΡΟΚΙΔΗ"/>
        <s v="ΚΑΤΣΑΒΡΙΑ"/>
        <s v="ΠΑΠΠΑ-ΤΟΥΡΛΑ"/>
        <s v="ΜΑΡΟΥΛΗ"/>
        <s v="ΓΕΡΟΓΙΑΝΝΗ"/>
        <s v="ΜΟΣΚΟΠΟΥΛΟΥ"/>
        <s v="ΜΠΟΥΡΟΥ"/>
        <s v="ΓΡΑΨΑ"/>
        <s v="ΜΠΟΤΖΟΛΑΚΗ"/>
        <s v="ΜΠΟΥΤΣΗ"/>
        <s v="ΧΡΗΜΑΤΟΠΟΥΛΟΥ"/>
        <s v="ΓΩΓΟΥ"/>
        <s v="ΚΟΛΛΑΡΗ"/>
        <s v="ΤΣΙΑΡΤΣΙΑΝΙΔΟΥ"/>
        <s v="ΚΑΣΙΜΗ"/>
        <s v="ΧΑΛΙΛΟΠΟΥΛΟΥ"/>
        <s v="ΠΟΤΑΜΙΑΝΟΥ"/>
        <s v="ΚΟΣΚΙΝΑ"/>
        <s v="ΤΡΟΥΣΑ"/>
        <s v="ΠΑΡΑΣΧΗ"/>
        <s v="ΣΟΥΡΒΙΝΟΥ"/>
        <s v="ΘΕΟΔΩΡΟΥ"/>
        <s v="ΚΟΜΙΩΤΗ"/>
        <s v="ΣΙΜΑ"/>
        <s v="ΜΙΧΑΗΛΙΔΟΥ"/>
        <s v="ΚΟΡΑΚΙΑΝΙΤΗ"/>
        <s v="ΠΑΚΤΙΤΗ"/>
        <s v="ΒΛΑΧΟΥ"/>
        <s v="ΜΕΞΑ"/>
        <s v="ΚΑΤΣΑΡΟΥ"/>
        <s v="ΚΑΡΑΚΑΝΤΑ"/>
        <s v="ΚΑΝΤΑΡΕΛΗ"/>
        <s v="ΔΙΑΜΑΝΤΑΤΟΥ"/>
        <s v="ΠΑΥΛΗ"/>
        <s v="ΑΣΠΙΩΤΗ"/>
        <s v="ΧΑΤΖΗ"/>
        <s v="ΚΟΡΟΠΟΥΛΗ"/>
      </sharedItems>
    </cacheField>
    <cacheField name="ΟΝΟΜΑ" numFmtId="0">
      <sharedItems count="31">
        <s v="ΧΡΙΣΤΟΦΟΡΑ"/>
        <s v="ΕΛΕΝΗ"/>
        <s v="ΕΛΙΣΑΒΕΤ"/>
        <s v="ΣΟΦΙΑ"/>
        <s v="ΑΓΑΘΗ"/>
        <s v="ΑΙΚΑΤΕΡΙΝΗ"/>
        <s v="ΕΥΤΥΧΙΑ"/>
        <s v="ΜΑΡΙΑ"/>
        <s v="ΠΗΝΕΛΟΠΗ"/>
        <s v="ΑΓΓΕΛΙΚΗ"/>
        <s v="ΑΛΕΞΑΝΔΡΑ"/>
        <s v="ΣΠΥΡΙΔΟΥΛΑ"/>
        <s v="ΓΕΩΡΓΙΑ"/>
        <s v="ΣΑΝΤΑ"/>
        <s v="ΚΟΡΙΝΑ"/>
        <s v="ΖΗΝΟΒΙΑ- ΣΑΜΠΡΙΝΑ"/>
        <s v="ΟΥΡΑΝΙΑ"/>
        <s v="ΑΚΡΙΒΟΥΛΑ"/>
        <s v="ΣΤΕΛΛΑ"/>
        <s v="ΚΩΝΣΤΑΝΤΙΝΑ"/>
        <s v="ΑΝΑΣΤΑΣΙΑ"/>
        <s v="ΙΩΑΝΝΑ"/>
        <s v="ΝΙΚΟΛΕΤΑ"/>
        <s v="ΣΤΕΦΑΝΙΑ"/>
        <s v="ΧΡΙΣΤΙΝΑ"/>
        <s v="ΦΑΝΗ"/>
        <s v="ΣΟΝΙΑ"/>
        <s v="ΑΓΓΕΛΙΚΗ-ΔΗΜΗΤΡΑ"/>
        <s v="ΣΟΦΙΑ-ΧΑΡΟΥΛΑ"/>
        <s v="ΕΙΡΗΝΗ"/>
        <s v="ΓΕΩΡΓΙΑ-ΑΓΓΕΛΙΚΗ"/>
      </sharedItems>
    </cacheField>
    <cacheField name="ΠΑΤΡΩΝΥΜΟ" numFmtId="0">
      <sharedItems count="33">
        <s v="ΑΝΔΡΕΑΣ"/>
        <s v="ΣΠΥΡΙΔΩΝ"/>
        <s v="ΔΗΜΗΤΡΙΟΣ"/>
        <s v="ΜΙΛΤΙΑΔΗΣ"/>
        <s v="ΜΕΝΕΛΑΟΣ"/>
        <s v="ΑΡΙΣΤΕΙΔΗΣ"/>
        <s v="ΝΙΚΟΛΑΟΣ"/>
        <s v="ΕΥΓΕΝΙΟΣ"/>
        <s v="ΔΙΟΝΥΣΙΟΣ"/>
        <s v="ΜΑΡΙΟΣ"/>
        <s v="ΓΕΩΡΓΙΟΣ"/>
        <s v="ΧΑΡΙΛΑΟΣ"/>
        <s v="ΑΛΕΞΑΝΔΡΟΣ"/>
        <s v="ΠΑΝΤΕΛΗΣ"/>
        <s v="ΘΕΟΔΩΡΟΣ"/>
        <s v="ΗΛΙΑΣ"/>
        <s v="ΠΑΝΑΓΙΩΤΗΣ"/>
        <s v="ΕΥΘΥΜΙΟΣ"/>
        <s v="ΚΩΝΣΤΑΝΤΙΝΟΣ"/>
        <s v="ΑΘΑΝΑΣΙΟΣ"/>
        <s v="ΧΡΗΣΤΟΣ"/>
        <s v="ΧΑΡΑΛΑΜΠΟΣ"/>
        <s v="ΑΝΑΣΤΑΣΙΟΣ"/>
        <s v="ΓΕΡΑΣΙΜΟΣ- ΣΩΤΗΡΙΟΣ"/>
        <s v="ΓΕΡΑΣΙΜΟΣ- ΧΑΡΑΛΑΜΠΟΣ"/>
        <s v="ΕΛΕΥΘΕΡΙΟΣ"/>
        <s v="ΒΑΣΙΛΕΙΟΣ"/>
        <s v="ΕΥΣΤΡΑΤΙΟΣ"/>
        <s v="ΑΝΤΩΝΙΟΣ"/>
        <s v="ΜΙΧΑΗΛ"/>
        <s v="ΕΡΩΤΟΚΡΙΤΟΣ"/>
        <s v="ΜΕΤΑΞΑΣ"/>
        <s v="ΙΩΑΝΝΗΣ"/>
      </sharedItems>
    </cacheField>
    <cacheField name="ΠΛΗΡΟΙ ΤΙΣ ΠΡΟΫΠΟΘΕΣΕΙΣ ΥΠΟΒΟΛΗΣ ΑΙΤΗΣΗΣ/ΠΡΟΣΛΗΨΗΣ (ΝΑΙ/ΌΧΙ)" numFmtId="0">
      <sharedItems/>
    </cacheField>
    <cacheField name="ΚΑΤΗΓΟΡΙΑ ΠΤΥΧΙΟΥ" numFmtId="0">
      <sharedItems containsBlank="1" count="3">
        <m/>
        <s v="ΙΕΚ"/>
        <s v="ΤΕΕ-ΤΕΛ-ΕΠΛ-ΕΠΑΛ"/>
      </sharedItems>
    </cacheField>
    <cacheField name="ΗΜ/ΝΙΑ ΚΤΗΣΗΣ ΠΤΥΧΙΟΥ" numFmtId="0">
      <sharedItems containsNonDate="0" containsDate="1" containsString="0" containsBlank="1" minDate="1993-06-14T00:00:00" maxDate="2015-02-28T00:00:00" count="34">
        <m/>
        <d v="1997-07-24T00:00:00"/>
        <d v="2002-08-01T00:00:00"/>
        <d v="2002-02-07T00:00:00"/>
        <d v="2001-01-25T00:00:00"/>
        <d v="2002-06-14T00:00:00"/>
        <d v="2006-07-27T00:00:00"/>
        <d v="2010-09-10T00:00:00"/>
        <d v="2008-05-08T00:00:00"/>
        <d v="1996-06-18T00:00:00"/>
        <d v="2005-06-01T00:00:00"/>
        <d v="2003-07-24T00:00:00"/>
        <d v="1995-06-26T00:00:00"/>
        <d v="2000-02-04T00:00:00"/>
        <d v="1999-08-02T00:00:00"/>
        <d v="2011-11-18T00:00:00"/>
        <d v="2015-02-27T00:00:00"/>
        <d v="2012-12-20T00:00:00"/>
        <d v="2001-07-12T00:00:00"/>
        <d v="2008-08-14T00:00:00"/>
        <d v="2007-06-05T00:00:00"/>
        <d v="2004-06-02T00:00:00"/>
        <d v="1996-12-31T00:00:00"/>
        <d v="1993-06-14T00:00:00"/>
        <d v="1997-08-01T00:00:00"/>
        <d v="1996-06-19T00:00:00"/>
        <d v="2008-06-03T00:00:00"/>
        <d v="2008-08-18T00:00:00"/>
        <d v="1998-06-16T00:00:00"/>
        <d v="2010-08-10T00:00:00"/>
        <d v="2003-01-30T00:00:00"/>
        <d v="2000-06-29T00:00:00"/>
        <d v="2006-02-23T00:00:00"/>
        <d v="1998-09-14T00:00:00"/>
      </sharedItems>
    </cacheField>
    <cacheField name="ΒΑΘΜΟΣ ΠΤΥΧΙΟΥ" numFmtId="2">
      <sharedItems containsString="0" containsBlank="1" containsNumber="1" minValue="10" maxValue="19.66" count="22">
        <m/>
        <n v="14"/>
        <n v="10"/>
        <n v="12"/>
        <n v="13"/>
        <n v="16"/>
        <n v="15"/>
        <n v="17"/>
        <n v="19"/>
        <n v="18.66"/>
        <n v="17.36"/>
        <n v="18.86"/>
        <n v="16.73"/>
        <n v="11"/>
        <n v="18"/>
        <n v="16.54"/>
        <n v="16.899999999999999"/>
        <n v="19.66"/>
        <n v="18.71"/>
        <n v="13.27"/>
        <n v="17.71"/>
        <n v="15.7"/>
      </sharedItems>
    </cacheField>
    <cacheField name="ΠΡΟΫΠΗΡΕΣΙΑ ΣΕ ΔΗΜΟΣΙΟ Ή ΙΔΙΩΤΙΚΟ ΤΟΜΕΑ (ΕΤΗ)" numFmtId="0">
      <sharedItems containsString="0" containsBlank="1" containsNumber="1" containsInteger="1" minValue="0" maxValue="13" count="5">
        <m/>
        <n v="4"/>
        <n v="0"/>
        <n v="5"/>
        <n v="13"/>
      </sharedItems>
    </cacheField>
    <cacheField name="ΠΡΟΫΠΗΡΕΣΙΑ ΣΕ ΔΗΜΟΣΙΟ Ή ΙΔΙΩΤΙΚΟ ΤΟΜΕΑ (ΜΗΝΕΣ)" numFmtId="0">
      <sharedItems containsString="0" containsBlank="1" containsNumber="1" containsInteger="1" minValue="0" maxValue="11" count="7">
        <m/>
        <n v="5"/>
        <n v="0"/>
        <n v="11"/>
        <n v="3"/>
        <n v="7"/>
        <n v="6"/>
      </sharedItems>
    </cacheField>
    <cacheField name="ΠΡΟΫΠΗΡΕΣΙΑ ΣΕ ΔΗΜΟΣΙΟ Ή ΙΔΙΩΤΙΚΟ ΤΟΜΕΑ (ΗΜΕΡΕΣ)" numFmtId="0">
      <sharedItems containsString="0" containsBlank="1" containsNumber="1" containsInteger="1" minValue="0" maxValue="25" count="3">
        <m/>
        <n v="0"/>
        <n v="25"/>
      </sharedItems>
    </cacheField>
    <cacheField name="ΠΡΟΫΠΗΡΕΣΙΑ ΣΕ ΣΜΕΑΕ/ΚΕΔΔΥ (ΕΤΗ)" numFmtId="0">
      <sharedItems containsString="0" containsBlank="1" containsNumber="1" containsInteger="1" minValue="0" maxValue="7" count="9">
        <m/>
        <n v="7"/>
        <n v="5"/>
        <n v="6"/>
        <n v="3"/>
        <n v="4"/>
        <n v="2"/>
        <n v="1"/>
        <n v="0"/>
      </sharedItems>
    </cacheField>
    <cacheField name="ΠΡΟΫΠΗΡΕΣΙΑ ΣΕ ΣΜΕΑΕ/ΚΕΔΔΥ (ΜΗΝΕΣ)" numFmtId="0">
      <sharedItems containsString="0" containsBlank="1" containsNumber="1" containsInteger="1" minValue="0" maxValue="10" count="11">
        <m/>
        <n v="2"/>
        <n v="0"/>
        <n v="9"/>
        <n v="7"/>
        <n v="4"/>
        <n v="6"/>
        <n v="5"/>
        <n v="8"/>
        <n v="1"/>
        <n v="10"/>
      </sharedItems>
    </cacheField>
    <cacheField name="ΠΡΟΫΠΗΡΕΣΙΑ ΣΕ ΣΜΕΑΕ/ΚΕΔΔΥ (ΗΜΕΡΕΣ)" numFmtId="0">
      <sharedItems containsString="0" containsBlank="1" containsNumber="1" containsInteger="1" minValue="0" maxValue="14" count="13">
        <m/>
        <n v="13"/>
        <n v="9"/>
        <n v="11"/>
        <n v="2"/>
        <n v="0"/>
        <n v="7"/>
        <n v="14"/>
        <n v="1"/>
        <n v="12"/>
        <n v="6"/>
        <n v="4"/>
        <n v="10"/>
      </sharedItems>
    </cacheField>
    <cacheField name="ΠΟΣΟΣΤΟ ΑΝΑΠΗΡΙΑΣ ΥΠΟΨΗΦΙΟΥ" numFmtId="9">
      <sharedItems containsString="0" containsBlank="1" containsNumber="1" containsInteger="1" minValue="0" maxValue="0" count="2">
        <m/>
        <n v="0"/>
      </sharedItems>
    </cacheField>
    <cacheField name="% 1ου ΣΕ ΑΝΑΠΗΡΙΑ ΤΕΚΝΟΥ &gt;=67%" numFmtId="9">
      <sharedItems containsString="0" containsBlank="1" containsNumber="1" containsInteger="1" minValue="0" maxValue="0" count="2">
        <m/>
        <n v="0"/>
      </sharedItems>
    </cacheField>
    <cacheField name="% 2ου ΣΕ ΑΝΑΠΗΡΙΑ ΤΕΚΝΟΥ &gt;=67%" numFmtId="9">
      <sharedItems containsString="0" containsBlank="1" containsNumber="1" containsInteger="1" minValue="0" maxValue="0" count="2">
        <m/>
        <n v="0"/>
      </sharedItems>
    </cacheField>
    <cacheField name="% 3ου ΣΕ ΑΝΑΠΗΡΙΑ ΤΕΚΝΟΥ &gt;=67%" numFmtId="9">
      <sharedItems containsString="0" containsBlank="1" containsNumber="1" containsInteger="1" minValue="0" maxValue="0" count="2">
        <m/>
        <n v="0"/>
      </sharedItems>
    </cacheField>
    <cacheField name="ΠΟΛΥΤΕΚΝΟΣ/ΤΡΙΤΕΚΝΟΣ/-" numFmtId="0">
      <sharedItems containsBlank="1" count="3">
        <m/>
        <s v="-"/>
        <s v="ΤΡΙΤΕΚΝΟΣ"/>
      </sharedItems>
    </cacheField>
    <cacheField name="ΓΝΩΣΗ ΕΝΓ" numFmtId="0">
      <sharedItems containsBlank="1" count="3">
        <m/>
        <s v="ΌΧΙ"/>
        <s v="ΝΑΙ"/>
      </sharedItems>
    </cacheField>
    <cacheField name="ΜΟΡΙΑ ΠΤΥΧΙΟΥ" numFmtId="2">
      <sharedItems containsMixedTypes="1" containsNumber="1" minValue="0" maxValue="3.5" count="9">
        <s v=""/>
        <n v="1"/>
        <n v="0"/>
        <n v="0.5"/>
        <n v="1.5"/>
        <n v="2.5"/>
        <n v="3.5"/>
        <n v="2"/>
        <n v="3"/>
      </sharedItems>
    </cacheField>
    <cacheField name="ΜΟΡΙΑ ΠΡΟΫΠΗΡΕΣΙΑΣ ΣΕ ΔΗΜΟΣΙΟ Ή ΙΔΙΩΤΙΚΟ ΤΟΜΕΑ" numFmtId="2">
      <sharedItems containsMixedTypes="1" containsNumber="1" minValue="0" maxValue="3" count="4">
        <s v=""/>
        <n v="3"/>
        <n v="0"/>
        <n v="0.5"/>
      </sharedItems>
    </cacheField>
    <cacheField name="ΜΟΡΙΑ ΠΡΟΫΠΗΡΕΣΙΑΣ ΣΕ ΣΜΕΑΕ/ΚΕΔΔΥ" numFmtId="2">
      <sharedItems containsMixedTypes="1" containsNumber="1" minValue="0" maxValue="17.2" count="28">
        <s v=""/>
        <n v="17.2"/>
        <n v="16.8"/>
        <n v="13.8"/>
        <n v="15.8"/>
        <n v="15.200000000000001"/>
        <n v="13.4"/>
        <n v="12"/>
        <n v="8.4"/>
        <n v="10.600000000000001"/>
        <n v="8.6"/>
        <n v="9"/>
        <n v="6.6000000000000005"/>
        <n v="4.8000000000000007"/>
        <n v="4"/>
        <n v="5"/>
        <n v="3.4000000000000004"/>
        <n v="2.8000000000000003"/>
        <n v="2.4000000000000004"/>
        <n v="1.2000000000000002"/>
        <n v="3.6"/>
        <n v="1.6"/>
        <n v="0"/>
        <n v="3.2"/>
        <n v="2"/>
        <n v="1.8"/>
        <n v="1.4000000000000001"/>
        <n v="1"/>
      </sharedItems>
    </cacheField>
    <cacheField name="ΜΟΡΙΑ ΑΝΑΠΗΡΙΑΣ ΥΠΟΨΗΦΙΟΥ" numFmtId="2">
      <sharedItems containsMixedTypes="1" containsNumber="1" containsInteger="1" minValue="0" maxValue="0" count="2">
        <s v=""/>
        <n v="0"/>
      </sharedItems>
    </cacheField>
    <cacheField name="ΜΟΡΙΑ ΑΝΑΠΗΡΙΑΣ ΤΕΚΝΩΝ" numFmtId="2">
      <sharedItems containsMixedTypes="1" containsNumber="1" containsInteger="1" minValue="0" maxValue="0" count="2">
        <s v=""/>
        <n v="0"/>
      </sharedItems>
    </cacheField>
    <cacheField name="ΜΟΡΙΑ ΠΟΛΥΤΕΚΝΟΥ/ΤΡΙΤΕΚΝΟΥ" numFmtId="2">
      <sharedItems containsMixedTypes="1" containsNumber="1" containsInteger="1" minValue="0" maxValue="1" count="3">
        <s v=""/>
        <n v="0"/>
        <n v="1"/>
      </sharedItems>
    </cacheField>
    <cacheField name="ΣΥΝΟΛΙΚΑ ΜΟΡΙΑ" numFmtId="2">
      <sharedItems containsMixedTypes="1" containsNumber="1" minValue="0" maxValue="21.2" count="36">
        <s v=""/>
        <n v="21.2"/>
        <n v="17.8"/>
        <n v="16.8"/>
        <n v="16.3"/>
        <n v="15.700000000000001"/>
        <n v="14.9"/>
        <n v="14.5"/>
        <n v="11.9"/>
        <n v="11.600000000000001"/>
        <n v="11.1"/>
        <n v="10.5"/>
        <n v="7.6000000000000005"/>
        <n v="6.8000000000000007"/>
        <n v="6.5"/>
        <n v="6"/>
        <n v="5.4"/>
        <n v="4.8000000000000007"/>
        <n v="4.4000000000000004"/>
        <n v="4.2"/>
        <n v="4.0999999999999996"/>
        <n v="4"/>
        <n v="3.9000000000000004"/>
        <n v="3.2"/>
        <n v="3"/>
        <n v="2.9000000000000004"/>
        <n v="2.6"/>
        <n v="2.5"/>
        <n v="2"/>
        <n v="1.8"/>
        <n v="1.5"/>
        <n v="1.4000000000000001"/>
        <n v="1.2000000000000002"/>
        <n v="1"/>
        <n v="0.5"/>
        <n v="0"/>
      </sharedItems>
    </cacheField>
    <cacheField name="ΠΡΟΤΙΜΗΣΕΙΣ" numFmtId="0">
      <sharedItems count="23">
        <s v="ΔΕΝ ΠΛΗΡΕΙ ΤΙΣ ΠΡΟΥΠΟΘΕΣΕΙΣ ΓΙΑΤΙ ΔΕΝ ΕΧΕΙ ΠΙΣΤΟΠΟΙΗΣΗ ΠΤΥΧΙΟΥ"/>
        <s v="ΝΟΜΟΣ ΚΕΡΚΥΡΑΣ"/>
        <s v="ΝΟΜΟΣ  ΚΕΡΚΥΡΑΣ"/>
        <s v="ΝΟΜΟΣ ΚΕΦΑΛΛΗΝΙΑΣ"/>
        <s v="ΝΟΜΟΣ ΖΑΚΥΝΘΟΥ,ΝΟΜΟΣ ΛΕΥΚΑΔΑΣ,ΝΟΜΟΣ ΚΕΡΚΥΡΑΣ,ΝΟΜΟΣ ΚΕΦΑΛΛΗΝΙΑΣ"/>
        <s v="ΝΟΜΟΣ ΛΕΥΚΑΔΑΣ"/>
        <s v="ΝΟΜΟΣ ΖΑΚΥΝΘΟΥ"/>
        <s v="ΝΟΜΟΣ ΛΕΥΚΑΔΑΣ,ΝΟΜΟΣ ΚΕΦΑΛΛΗΝΙΑΣ, ΝΟΜΟΣ ΚΕΡΚΥΡΑΣ,ΝΟΜΟΣ ΖΑΚΥΝΘΟΥ"/>
        <s v="ΝΟΜΟΣ ΚΕΡΚΥΡΑΣ,ΝΟΜΟΣ ΛΕΥΚΑΔΑΣ,ΝΟΜΟΣ ΚΕΦΑΛΛΗΝΙΑΣ,ΝΟΜΟΣ ΖΑΚΥΝΘΟΥ"/>
        <s v="ΝΟΜΟΣ ΚΕΦΑΛΛΗΝΙΑΣ,ΝΟΜΟΣ ΛΕΥΚΑΔΑΣ,ΝΟΜΟΣ ΖΑΚΥΝΘΟΥ,ΝΟΜΟΣ ΚΕΡΚΥΡΑΣ"/>
        <s v="ΝΟΜΟΣ ΛΕΥΚΑΔΑΣ,ΝΟΜΟΣ ΚΕΡΚΥΡΑΣ"/>
        <s v="ΝΟΜΟΣ ΖΑΚΥΝΘΟΥ,ΝΟΜΟΣ ΚΕΦΑΛΛΗΝΙΑΣ,ΝΟΜΟΣ ΚΕΡΚΥΡΑΣ,ΝΟΜΟΣ ΛΕΥΚΑΔΑΣ"/>
        <s v="ΝΟΜΟΣ ΚΕΡΚΥΡΑΣ,ΝΟΜΟΣ ΛΕΥΚΑΔΑΣ,ΝΟΜΟΣ ΖΑΚΥΝΘΟΥ"/>
        <s v="ΝΟΜΟΣ ΚΕΡΚΥΡΑΣ,ΝΟΜΟΣ ΛΕΥΚΑΔΑΣ,ΝΟΜΟΣ ΖΑΚΥΝΘΟΥ,ΝΟΜΟΣ ΚΕΦΑΛΛΗΝΙΑΣ"/>
        <s v="ΝΟΜΟΣ ΛΕΥΚΑΔΑΣ,ΝΟΜΟΣ ΚΕΦΑΛΛΗΝΙΑΣ,ΝΟΜΟΣ ΖΑΚΥΝΘΟΥ,ΝΟΜΟΣ ΚΕΡΚΥΡΑΣ"/>
        <s v="ΝΟΜΟΣ ΖΑΚΥΝΘΟΣ"/>
        <s v="ΝΟΜΟΣ ΛΕΥΚΑΔΑΣ,ΝΟΜΟΣ ΚΕΡΚΥΡΑΣ,ΝΟΜΟΣ ΚΕΦΑΛΛΗΝΙΑΣ, ΝΟΜΟΣ ΖΑΚΥΝΘΟΥ"/>
        <s v="ΝΟΜΟΣ ΛΕΥΚΑΔΑΣ,ΝΟΜΟΣ ΚΕΦΑΛΛΗΝΙΑΣ,ΝΟΜΟΣ ΖΑΚΥΝΘΟΣ, ΝΟΜΟΣ ΚΕΡΚΥΡΑΣ"/>
        <s v="ΝΟΜΟΣ ΚΕΡΚΥΡΑΣ,ΝΟΜΟΣ ΖΑΚΥΝΘΟΥ, ΝΟΜΟΣ ΛΕΥΚΑΔΑΣ, ΝΟΜΟΣ ΚΕΦΑΛΛΗΝΙΑΣ"/>
        <s v="ΝΟΜΟΣ ΚΕΡΚΥΡΑΣ,ΝΟΜΟΣ ΚΕΦΑΛΛΗΝΙΑΣ,ΝΟΜΟΣ ΛΕΥΚΑΔΑΣ,ΝΟΜΟΣ ΖΑΚΥΝΘΟΥ"/>
        <s v="ΝΟΜΟΣ ΛΕΥΚΑΔΑΣ,ΝΟΜΟΣ ΚΕΦΑΛΛΗΝΙΑΣ,ΝΟΜΟΣ ΚΕΡΚΥΡΑΣ,ΝΟΜΟΣ ΖΑΚΥΝΘΟΥ"/>
        <s v="ΝΟΜΟΣ ΚΕΡΚΥΡΑΣ,ΝΟΜΟΣ ΛΕΥΚΑΔΑΣ"/>
        <s v="ΝΟΜΟΣ ΛΕΥΚΑΔΑΣ,ΝΟΜΟΣ ΚΕΡΚΥΡΑΣ, ΝΟΜΟΣ ΚΕΦΑΛΛΗΝΙΑΣ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3">
  <r>
    <x v="0"/>
    <x v="0"/>
    <x v="0"/>
    <x v="0"/>
    <x v="0"/>
    <x v="0"/>
    <x v="0"/>
    <s v="ΌΧΙ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  <x v="0"/>
  </r>
  <r>
    <x v="0"/>
    <x v="1"/>
    <x v="0"/>
    <x v="1"/>
    <x v="1"/>
    <x v="1"/>
    <x v="1"/>
    <s v="ΝΑΙ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  <x v="1"/>
  </r>
  <r>
    <x v="1"/>
    <x v="2"/>
    <x v="0"/>
    <x v="2"/>
    <x v="2"/>
    <x v="2"/>
    <x v="1"/>
    <s v="ΝΑΙ"/>
    <x v="1"/>
    <x v="2"/>
    <x v="2"/>
    <x v="2"/>
    <x v="2"/>
    <x v="1"/>
    <x v="1"/>
    <x v="2"/>
    <x v="2"/>
    <x v="1"/>
    <x v="1"/>
    <x v="1"/>
    <x v="1"/>
    <x v="2"/>
    <x v="1"/>
    <x v="2"/>
    <x v="2"/>
    <x v="2"/>
    <x v="1"/>
    <x v="1"/>
    <x v="2"/>
    <x v="2"/>
    <x v="2"/>
  </r>
  <r>
    <x v="2"/>
    <x v="3"/>
    <x v="0"/>
    <x v="3"/>
    <x v="3"/>
    <x v="3"/>
    <x v="2"/>
    <s v="ΝΑΙ"/>
    <x v="1"/>
    <x v="3"/>
    <x v="3"/>
    <x v="3"/>
    <x v="3"/>
    <x v="1"/>
    <x v="2"/>
    <x v="3"/>
    <x v="3"/>
    <x v="1"/>
    <x v="1"/>
    <x v="1"/>
    <x v="1"/>
    <x v="1"/>
    <x v="1"/>
    <x v="2"/>
    <x v="1"/>
    <x v="3"/>
    <x v="1"/>
    <x v="1"/>
    <x v="1"/>
    <x v="3"/>
    <x v="1"/>
  </r>
  <r>
    <x v="3"/>
    <x v="4"/>
    <x v="0"/>
    <x v="4"/>
    <x v="4"/>
    <x v="4"/>
    <x v="3"/>
    <s v="ΝΑΙ"/>
    <x v="1"/>
    <x v="4"/>
    <x v="4"/>
    <x v="2"/>
    <x v="2"/>
    <x v="1"/>
    <x v="3"/>
    <x v="4"/>
    <x v="4"/>
    <x v="1"/>
    <x v="1"/>
    <x v="1"/>
    <x v="1"/>
    <x v="1"/>
    <x v="1"/>
    <x v="3"/>
    <x v="2"/>
    <x v="4"/>
    <x v="1"/>
    <x v="1"/>
    <x v="1"/>
    <x v="4"/>
    <x v="1"/>
  </r>
  <r>
    <x v="4"/>
    <x v="5"/>
    <x v="0"/>
    <x v="5"/>
    <x v="5"/>
    <x v="5"/>
    <x v="4"/>
    <s v="ΝΑΙ"/>
    <x v="2"/>
    <x v="5"/>
    <x v="5"/>
    <x v="2"/>
    <x v="2"/>
    <x v="1"/>
    <x v="3"/>
    <x v="5"/>
    <x v="5"/>
    <x v="1"/>
    <x v="1"/>
    <x v="1"/>
    <x v="1"/>
    <x v="1"/>
    <x v="1"/>
    <x v="3"/>
    <x v="2"/>
    <x v="5"/>
    <x v="1"/>
    <x v="1"/>
    <x v="1"/>
    <x v="5"/>
    <x v="1"/>
  </r>
  <r>
    <x v="5"/>
    <x v="6"/>
    <x v="0"/>
    <x v="6"/>
    <x v="6"/>
    <x v="6"/>
    <x v="1"/>
    <s v="ΝΑΙ"/>
    <x v="1"/>
    <x v="2"/>
    <x v="6"/>
    <x v="2"/>
    <x v="2"/>
    <x v="1"/>
    <x v="2"/>
    <x v="4"/>
    <x v="5"/>
    <x v="1"/>
    <x v="1"/>
    <x v="1"/>
    <x v="1"/>
    <x v="1"/>
    <x v="1"/>
    <x v="4"/>
    <x v="2"/>
    <x v="6"/>
    <x v="1"/>
    <x v="1"/>
    <x v="1"/>
    <x v="6"/>
    <x v="1"/>
  </r>
  <r>
    <x v="6"/>
    <x v="7"/>
    <x v="0"/>
    <x v="7"/>
    <x v="7"/>
    <x v="1"/>
    <x v="5"/>
    <s v="ΝΑΙ"/>
    <x v="1"/>
    <x v="6"/>
    <x v="7"/>
    <x v="2"/>
    <x v="2"/>
    <x v="1"/>
    <x v="2"/>
    <x v="2"/>
    <x v="5"/>
    <x v="1"/>
    <x v="1"/>
    <x v="1"/>
    <x v="1"/>
    <x v="1"/>
    <x v="1"/>
    <x v="5"/>
    <x v="2"/>
    <x v="7"/>
    <x v="1"/>
    <x v="1"/>
    <x v="1"/>
    <x v="7"/>
    <x v="2"/>
  </r>
  <r>
    <x v="7"/>
    <x v="8"/>
    <x v="0"/>
    <x v="8"/>
    <x v="8"/>
    <x v="7"/>
    <x v="6"/>
    <s v="ΝΑΙ"/>
    <x v="1"/>
    <x v="7"/>
    <x v="8"/>
    <x v="2"/>
    <x v="2"/>
    <x v="1"/>
    <x v="4"/>
    <x v="6"/>
    <x v="6"/>
    <x v="1"/>
    <x v="1"/>
    <x v="1"/>
    <x v="1"/>
    <x v="1"/>
    <x v="1"/>
    <x v="6"/>
    <x v="2"/>
    <x v="8"/>
    <x v="1"/>
    <x v="1"/>
    <x v="1"/>
    <x v="8"/>
    <x v="3"/>
  </r>
  <r>
    <x v="8"/>
    <x v="9"/>
    <x v="0"/>
    <x v="9"/>
    <x v="9"/>
    <x v="1"/>
    <x v="7"/>
    <s v="ΝΑΙ"/>
    <x v="1"/>
    <x v="6"/>
    <x v="1"/>
    <x v="2"/>
    <x v="2"/>
    <x v="1"/>
    <x v="5"/>
    <x v="7"/>
    <x v="5"/>
    <x v="1"/>
    <x v="1"/>
    <x v="1"/>
    <x v="1"/>
    <x v="1"/>
    <x v="1"/>
    <x v="1"/>
    <x v="2"/>
    <x v="9"/>
    <x v="1"/>
    <x v="1"/>
    <x v="1"/>
    <x v="9"/>
    <x v="1"/>
  </r>
  <r>
    <x v="9"/>
    <x v="10"/>
    <x v="0"/>
    <x v="10"/>
    <x v="10"/>
    <x v="8"/>
    <x v="6"/>
    <s v="ΝΑΙ"/>
    <x v="1"/>
    <x v="8"/>
    <x v="7"/>
    <x v="2"/>
    <x v="2"/>
    <x v="1"/>
    <x v="4"/>
    <x v="4"/>
    <x v="5"/>
    <x v="1"/>
    <x v="1"/>
    <x v="1"/>
    <x v="1"/>
    <x v="1"/>
    <x v="1"/>
    <x v="5"/>
    <x v="2"/>
    <x v="10"/>
    <x v="1"/>
    <x v="1"/>
    <x v="1"/>
    <x v="10"/>
    <x v="1"/>
  </r>
  <r>
    <x v="10"/>
    <x v="11"/>
    <x v="0"/>
    <x v="11"/>
    <x v="11"/>
    <x v="9"/>
    <x v="8"/>
    <s v="ΝΑΙ"/>
    <x v="2"/>
    <x v="9"/>
    <x v="9"/>
    <x v="2"/>
    <x v="2"/>
    <x v="1"/>
    <x v="4"/>
    <x v="3"/>
    <x v="5"/>
    <x v="1"/>
    <x v="1"/>
    <x v="1"/>
    <x v="1"/>
    <x v="1"/>
    <x v="1"/>
    <x v="4"/>
    <x v="2"/>
    <x v="11"/>
    <x v="1"/>
    <x v="1"/>
    <x v="1"/>
    <x v="11"/>
    <x v="4"/>
  </r>
  <r>
    <x v="11"/>
    <x v="12"/>
    <x v="0"/>
    <x v="12"/>
    <x v="12"/>
    <x v="10"/>
    <x v="9"/>
    <s v="ΝΑΙ"/>
    <x v="2"/>
    <x v="10"/>
    <x v="10"/>
    <x v="2"/>
    <x v="2"/>
    <x v="1"/>
    <x v="6"/>
    <x v="3"/>
    <x v="7"/>
    <x v="1"/>
    <x v="1"/>
    <x v="1"/>
    <x v="1"/>
    <x v="1"/>
    <x v="2"/>
    <x v="1"/>
    <x v="2"/>
    <x v="12"/>
    <x v="1"/>
    <x v="1"/>
    <x v="1"/>
    <x v="12"/>
    <x v="1"/>
  </r>
  <r>
    <x v="12"/>
    <x v="13"/>
    <x v="0"/>
    <x v="13"/>
    <x v="13"/>
    <x v="10"/>
    <x v="10"/>
    <s v="ΝΑΙ"/>
    <x v="1"/>
    <x v="11"/>
    <x v="5"/>
    <x v="2"/>
    <x v="2"/>
    <x v="1"/>
    <x v="6"/>
    <x v="2"/>
    <x v="2"/>
    <x v="1"/>
    <x v="1"/>
    <x v="1"/>
    <x v="1"/>
    <x v="1"/>
    <x v="1"/>
    <x v="7"/>
    <x v="2"/>
    <x v="13"/>
    <x v="1"/>
    <x v="1"/>
    <x v="1"/>
    <x v="13"/>
    <x v="3"/>
  </r>
  <r>
    <x v="13"/>
    <x v="14"/>
    <x v="0"/>
    <x v="14"/>
    <x v="14"/>
    <x v="11"/>
    <x v="11"/>
    <s v="ΝΑΙ"/>
    <x v="2"/>
    <x v="12"/>
    <x v="11"/>
    <x v="2"/>
    <x v="2"/>
    <x v="1"/>
    <x v="7"/>
    <x v="8"/>
    <x v="5"/>
    <x v="1"/>
    <x v="1"/>
    <x v="1"/>
    <x v="1"/>
    <x v="2"/>
    <x v="1"/>
    <x v="4"/>
    <x v="2"/>
    <x v="14"/>
    <x v="1"/>
    <x v="1"/>
    <x v="2"/>
    <x v="14"/>
    <x v="1"/>
  </r>
  <r>
    <x v="14"/>
    <x v="15"/>
    <x v="0"/>
    <x v="15"/>
    <x v="15"/>
    <x v="7"/>
    <x v="12"/>
    <s v="ΝΑΙ"/>
    <x v="1"/>
    <x v="13"/>
    <x v="1"/>
    <x v="2"/>
    <x v="2"/>
    <x v="1"/>
    <x v="6"/>
    <x v="9"/>
    <x v="8"/>
    <x v="1"/>
    <x v="1"/>
    <x v="1"/>
    <x v="1"/>
    <x v="1"/>
    <x v="1"/>
    <x v="1"/>
    <x v="2"/>
    <x v="15"/>
    <x v="1"/>
    <x v="1"/>
    <x v="1"/>
    <x v="15"/>
    <x v="1"/>
  </r>
  <r>
    <x v="15"/>
    <x v="16"/>
    <x v="0"/>
    <x v="16"/>
    <x v="16"/>
    <x v="12"/>
    <x v="0"/>
    <s v="ΝΑΙ"/>
    <x v="1"/>
    <x v="14"/>
    <x v="1"/>
    <x v="2"/>
    <x v="2"/>
    <x v="1"/>
    <x v="7"/>
    <x v="7"/>
    <x v="1"/>
    <x v="1"/>
    <x v="1"/>
    <x v="1"/>
    <x v="1"/>
    <x v="2"/>
    <x v="1"/>
    <x v="1"/>
    <x v="2"/>
    <x v="16"/>
    <x v="1"/>
    <x v="1"/>
    <x v="2"/>
    <x v="16"/>
    <x v="5"/>
  </r>
  <r>
    <x v="16"/>
    <x v="17"/>
    <x v="0"/>
    <x v="17"/>
    <x v="17"/>
    <x v="13"/>
    <x v="13"/>
    <s v="ΝΑΙ"/>
    <x v="1"/>
    <x v="15"/>
    <x v="5"/>
    <x v="2"/>
    <x v="2"/>
    <x v="1"/>
    <x v="7"/>
    <x v="1"/>
    <x v="4"/>
    <x v="1"/>
    <x v="1"/>
    <x v="1"/>
    <x v="1"/>
    <x v="1"/>
    <x v="1"/>
    <x v="7"/>
    <x v="2"/>
    <x v="17"/>
    <x v="1"/>
    <x v="1"/>
    <x v="1"/>
    <x v="17"/>
    <x v="1"/>
  </r>
  <r>
    <x v="17"/>
    <x v="18"/>
    <x v="0"/>
    <x v="18"/>
    <x v="18"/>
    <x v="14"/>
    <x v="14"/>
    <s v="ΝΑΙ"/>
    <x v="1"/>
    <x v="15"/>
    <x v="12"/>
    <x v="2"/>
    <x v="2"/>
    <x v="1"/>
    <x v="7"/>
    <x v="2"/>
    <x v="5"/>
    <x v="1"/>
    <x v="1"/>
    <x v="1"/>
    <x v="1"/>
    <x v="1"/>
    <x v="1"/>
    <x v="7"/>
    <x v="2"/>
    <x v="18"/>
    <x v="1"/>
    <x v="1"/>
    <x v="1"/>
    <x v="18"/>
    <x v="6"/>
  </r>
  <r>
    <x v="18"/>
    <x v="19"/>
    <x v="0"/>
    <x v="19"/>
    <x v="19"/>
    <x v="11"/>
    <x v="6"/>
    <s v="ΝΑΙ"/>
    <x v="1"/>
    <x v="16"/>
    <x v="13"/>
    <x v="4"/>
    <x v="4"/>
    <x v="2"/>
    <x v="8"/>
    <x v="6"/>
    <x v="9"/>
    <x v="1"/>
    <x v="1"/>
    <x v="1"/>
    <x v="1"/>
    <x v="1"/>
    <x v="1"/>
    <x v="2"/>
    <x v="1"/>
    <x v="19"/>
    <x v="1"/>
    <x v="1"/>
    <x v="1"/>
    <x v="19"/>
    <x v="1"/>
  </r>
  <r>
    <x v="19"/>
    <x v="20"/>
    <x v="0"/>
    <x v="20"/>
    <x v="20"/>
    <x v="15"/>
    <x v="6"/>
    <s v="ΝΑΙ"/>
    <x v="1"/>
    <x v="15"/>
    <x v="4"/>
    <x v="2"/>
    <x v="2"/>
    <x v="1"/>
    <x v="7"/>
    <x v="6"/>
    <x v="5"/>
    <x v="1"/>
    <x v="1"/>
    <x v="1"/>
    <x v="1"/>
    <x v="1"/>
    <x v="1"/>
    <x v="3"/>
    <x v="2"/>
    <x v="20"/>
    <x v="1"/>
    <x v="1"/>
    <x v="1"/>
    <x v="20"/>
    <x v="1"/>
  </r>
  <r>
    <x v="20"/>
    <x v="21"/>
    <x v="0"/>
    <x v="21"/>
    <x v="21"/>
    <x v="16"/>
    <x v="15"/>
    <s v="ΝΑΙ"/>
    <x v="1"/>
    <x v="17"/>
    <x v="5"/>
    <x v="2"/>
    <x v="5"/>
    <x v="1"/>
    <x v="8"/>
    <x v="8"/>
    <x v="10"/>
    <x v="1"/>
    <x v="1"/>
    <x v="1"/>
    <x v="1"/>
    <x v="1"/>
    <x v="1"/>
    <x v="7"/>
    <x v="3"/>
    <x v="21"/>
    <x v="1"/>
    <x v="1"/>
    <x v="1"/>
    <x v="20"/>
    <x v="7"/>
  </r>
  <r>
    <x v="21"/>
    <x v="22"/>
    <x v="0"/>
    <x v="22"/>
    <x v="22"/>
    <x v="17"/>
    <x v="16"/>
    <s v="ΝΑΙ"/>
    <x v="1"/>
    <x v="16"/>
    <x v="1"/>
    <x v="4"/>
    <x v="5"/>
    <x v="1"/>
    <x v="8"/>
    <x v="2"/>
    <x v="5"/>
    <x v="1"/>
    <x v="1"/>
    <x v="1"/>
    <x v="1"/>
    <x v="1"/>
    <x v="1"/>
    <x v="1"/>
    <x v="1"/>
    <x v="22"/>
    <x v="1"/>
    <x v="1"/>
    <x v="1"/>
    <x v="21"/>
    <x v="5"/>
  </r>
  <r>
    <x v="22"/>
    <x v="23"/>
    <x v="0"/>
    <x v="23"/>
    <x v="23"/>
    <x v="18"/>
    <x v="0"/>
    <s v="ΝΑΙ"/>
    <x v="1"/>
    <x v="18"/>
    <x v="4"/>
    <x v="2"/>
    <x v="2"/>
    <x v="1"/>
    <x v="7"/>
    <x v="7"/>
    <x v="5"/>
    <x v="1"/>
    <x v="1"/>
    <x v="1"/>
    <x v="1"/>
    <x v="1"/>
    <x v="1"/>
    <x v="3"/>
    <x v="2"/>
    <x v="16"/>
    <x v="1"/>
    <x v="1"/>
    <x v="1"/>
    <x v="22"/>
    <x v="6"/>
  </r>
  <r>
    <x v="23"/>
    <x v="24"/>
    <x v="0"/>
    <x v="24"/>
    <x v="24"/>
    <x v="7"/>
    <x v="17"/>
    <s v="ΝΑΙ"/>
    <x v="1"/>
    <x v="19"/>
    <x v="3"/>
    <x v="2"/>
    <x v="2"/>
    <x v="1"/>
    <x v="7"/>
    <x v="5"/>
    <x v="11"/>
    <x v="1"/>
    <x v="1"/>
    <x v="1"/>
    <x v="1"/>
    <x v="1"/>
    <x v="1"/>
    <x v="2"/>
    <x v="2"/>
    <x v="23"/>
    <x v="1"/>
    <x v="1"/>
    <x v="1"/>
    <x v="23"/>
    <x v="8"/>
  </r>
  <r>
    <x v="24"/>
    <x v="25"/>
    <x v="0"/>
    <x v="25"/>
    <x v="25"/>
    <x v="19"/>
    <x v="18"/>
    <s v="ΝΑΙ"/>
    <x v="1"/>
    <x v="16"/>
    <x v="14"/>
    <x v="2"/>
    <x v="2"/>
    <x v="1"/>
    <x v="8"/>
    <x v="2"/>
    <x v="5"/>
    <x v="1"/>
    <x v="1"/>
    <x v="1"/>
    <x v="1"/>
    <x v="1"/>
    <x v="1"/>
    <x v="8"/>
    <x v="2"/>
    <x v="22"/>
    <x v="1"/>
    <x v="1"/>
    <x v="1"/>
    <x v="24"/>
    <x v="8"/>
  </r>
  <r>
    <x v="25"/>
    <x v="26"/>
    <x v="0"/>
    <x v="26"/>
    <x v="26"/>
    <x v="20"/>
    <x v="19"/>
    <s v="ΝΑΙ"/>
    <x v="2"/>
    <x v="20"/>
    <x v="15"/>
    <x v="2"/>
    <x v="2"/>
    <x v="1"/>
    <x v="7"/>
    <x v="2"/>
    <x v="12"/>
    <x v="1"/>
    <x v="1"/>
    <x v="1"/>
    <x v="1"/>
    <x v="1"/>
    <x v="1"/>
    <x v="3"/>
    <x v="2"/>
    <x v="18"/>
    <x v="1"/>
    <x v="1"/>
    <x v="1"/>
    <x v="25"/>
    <x v="9"/>
  </r>
  <r>
    <x v="26"/>
    <x v="27"/>
    <x v="0"/>
    <x v="27"/>
    <x v="27"/>
    <x v="21"/>
    <x v="20"/>
    <s v="ΝΑΙ"/>
    <x v="1"/>
    <x v="16"/>
    <x v="1"/>
    <x v="2"/>
    <x v="2"/>
    <x v="1"/>
    <x v="8"/>
    <x v="8"/>
    <x v="5"/>
    <x v="1"/>
    <x v="1"/>
    <x v="1"/>
    <x v="1"/>
    <x v="1"/>
    <x v="1"/>
    <x v="1"/>
    <x v="2"/>
    <x v="21"/>
    <x v="1"/>
    <x v="1"/>
    <x v="1"/>
    <x v="26"/>
    <x v="10"/>
  </r>
  <r>
    <x v="27"/>
    <x v="28"/>
    <x v="0"/>
    <x v="28"/>
    <x v="28"/>
    <x v="22"/>
    <x v="21"/>
    <s v="ΝΑΙ"/>
    <x v="2"/>
    <x v="21"/>
    <x v="16"/>
    <x v="2"/>
    <x v="2"/>
    <x v="1"/>
    <x v="8"/>
    <x v="10"/>
    <x v="5"/>
    <x v="1"/>
    <x v="1"/>
    <x v="1"/>
    <x v="1"/>
    <x v="1"/>
    <x v="1"/>
    <x v="3"/>
    <x v="2"/>
    <x v="24"/>
    <x v="1"/>
    <x v="1"/>
    <x v="1"/>
    <x v="27"/>
    <x v="11"/>
  </r>
  <r>
    <x v="28"/>
    <x v="29"/>
    <x v="0"/>
    <x v="29"/>
    <x v="29"/>
    <x v="7"/>
    <x v="22"/>
    <s v="ΝΑΙ"/>
    <x v="1"/>
    <x v="22"/>
    <x v="5"/>
    <x v="2"/>
    <x v="2"/>
    <x v="1"/>
    <x v="8"/>
    <x v="2"/>
    <x v="5"/>
    <x v="1"/>
    <x v="1"/>
    <x v="1"/>
    <x v="1"/>
    <x v="1"/>
    <x v="1"/>
    <x v="7"/>
    <x v="2"/>
    <x v="22"/>
    <x v="1"/>
    <x v="1"/>
    <x v="1"/>
    <x v="28"/>
    <x v="1"/>
  </r>
  <r>
    <x v="29"/>
    <x v="30"/>
    <x v="0"/>
    <x v="30"/>
    <x v="30"/>
    <x v="23"/>
    <x v="1"/>
    <s v="ΝΑΙ"/>
    <x v="1"/>
    <x v="15"/>
    <x v="5"/>
    <x v="2"/>
    <x v="2"/>
    <x v="1"/>
    <x v="0"/>
    <x v="0"/>
    <x v="0"/>
    <x v="1"/>
    <x v="1"/>
    <x v="1"/>
    <x v="1"/>
    <x v="1"/>
    <x v="1"/>
    <x v="7"/>
    <x v="2"/>
    <x v="22"/>
    <x v="1"/>
    <x v="1"/>
    <x v="1"/>
    <x v="28"/>
    <x v="1"/>
  </r>
  <r>
    <x v="30"/>
    <x v="31"/>
    <x v="0"/>
    <x v="31"/>
    <x v="31"/>
    <x v="7"/>
    <x v="23"/>
    <s v="ΝΑΙ"/>
    <x v="2"/>
    <x v="23"/>
    <x v="17"/>
    <x v="2"/>
    <x v="2"/>
    <x v="1"/>
    <x v="8"/>
    <x v="2"/>
    <x v="5"/>
    <x v="1"/>
    <x v="1"/>
    <x v="1"/>
    <x v="1"/>
    <x v="1"/>
    <x v="1"/>
    <x v="7"/>
    <x v="2"/>
    <x v="22"/>
    <x v="1"/>
    <x v="1"/>
    <x v="1"/>
    <x v="28"/>
    <x v="3"/>
  </r>
  <r>
    <x v="31"/>
    <x v="32"/>
    <x v="0"/>
    <x v="32"/>
    <x v="32"/>
    <x v="7"/>
    <x v="24"/>
    <s v="ΝΑΙ"/>
    <x v="1"/>
    <x v="24"/>
    <x v="3"/>
    <x v="2"/>
    <x v="2"/>
    <x v="1"/>
    <x v="8"/>
    <x v="3"/>
    <x v="5"/>
    <x v="1"/>
    <x v="1"/>
    <x v="1"/>
    <x v="1"/>
    <x v="1"/>
    <x v="1"/>
    <x v="2"/>
    <x v="2"/>
    <x v="25"/>
    <x v="1"/>
    <x v="1"/>
    <x v="1"/>
    <x v="29"/>
    <x v="12"/>
  </r>
  <r>
    <x v="32"/>
    <x v="33"/>
    <x v="0"/>
    <x v="33"/>
    <x v="33"/>
    <x v="19"/>
    <x v="1"/>
    <s v="ΝΑΙ"/>
    <x v="1"/>
    <x v="16"/>
    <x v="1"/>
    <x v="2"/>
    <x v="2"/>
    <x v="1"/>
    <x v="8"/>
    <x v="8"/>
    <x v="5"/>
    <x v="1"/>
    <x v="1"/>
    <x v="1"/>
    <x v="1"/>
    <x v="1"/>
    <x v="1"/>
    <x v="1"/>
    <x v="2"/>
    <x v="21"/>
    <x v="1"/>
    <x v="1"/>
    <x v="1"/>
    <x v="26"/>
    <x v="13"/>
  </r>
  <r>
    <x v="33"/>
    <x v="34"/>
    <x v="0"/>
    <x v="34"/>
    <x v="34"/>
    <x v="7"/>
    <x v="8"/>
    <s v="ΝΑΙ"/>
    <x v="2"/>
    <x v="25"/>
    <x v="18"/>
    <x v="2"/>
    <x v="2"/>
    <x v="1"/>
    <x v="8"/>
    <x v="2"/>
    <x v="5"/>
    <x v="1"/>
    <x v="1"/>
    <x v="1"/>
    <x v="1"/>
    <x v="1"/>
    <x v="1"/>
    <x v="4"/>
    <x v="2"/>
    <x v="22"/>
    <x v="1"/>
    <x v="1"/>
    <x v="1"/>
    <x v="30"/>
    <x v="6"/>
  </r>
  <r>
    <x v="34"/>
    <x v="35"/>
    <x v="0"/>
    <x v="35"/>
    <x v="35"/>
    <x v="24"/>
    <x v="25"/>
    <s v="ΝΑΙ"/>
    <x v="1"/>
    <x v="8"/>
    <x v="2"/>
    <x v="2"/>
    <x v="2"/>
    <x v="1"/>
    <x v="8"/>
    <x v="4"/>
    <x v="5"/>
    <x v="1"/>
    <x v="1"/>
    <x v="1"/>
    <x v="1"/>
    <x v="1"/>
    <x v="1"/>
    <x v="2"/>
    <x v="2"/>
    <x v="26"/>
    <x v="1"/>
    <x v="1"/>
    <x v="1"/>
    <x v="31"/>
    <x v="1"/>
  </r>
  <r>
    <x v="35"/>
    <x v="36"/>
    <x v="0"/>
    <x v="36"/>
    <x v="36"/>
    <x v="25"/>
    <x v="26"/>
    <s v="ΝΑΙ"/>
    <x v="2"/>
    <x v="26"/>
    <x v="19"/>
    <x v="2"/>
    <x v="2"/>
    <x v="1"/>
    <x v="8"/>
    <x v="4"/>
    <x v="5"/>
    <x v="1"/>
    <x v="1"/>
    <x v="1"/>
    <x v="1"/>
    <x v="1"/>
    <x v="1"/>
    <x v="2"/>
    <x v="2"/>
    <x v="26"/>
    <x v="1"/>
    <x v="1"/>
    <x v="1"/>
    <x v="31"/>
    <x v="14"/>
  </r>
  <r>
    <x v="36"/>
    <x v="37"/>
    <x v="0"/>
    <x v="37"/>
    <x v="37"/>
    <x v="7"/>
    <x v="27"/>
    <s v="ΝΑΙ"/>
    <x v="1"/>
    <x v="4"/>
    <x v="2"/>
    <x v="2"/>
    <x v="2"/>
    <x v="1"/>
    <x v="8"/>
    <x v="4"/>
    <x v="1"/>
    <x v="1"/>
    <x v="1"/>
    <x v="1"/>
    <x v="1"/>
    <x v="1"/>
    <x v="1"/>
    <x v="2"/>
    <x v="2"/>
    <x v="26"/>
    <x v="1"/>
    <x v="1"/>
    <x v="1"/>
    <x v="31"/>
    <x v="15"/>
  </r>
  <r>
    <x v="37"/>
    <x v="38"/>
    <x v="0"/>
    <x v="38"/>
    <x v="38"/>
    <x v="19"/>
    <x v="1"/>
    <s v="ΝΑΙ"/>
    <x v="1"/>
    <x v="16"/>
    <x v="3"/>
    <x v="2"/>
    <x v="2"/>
    <x v="1"/>
    <x v="8"/>
    <x v="6"/>
    <x v="9"/>
    <x v="1"/>
    <x v="1"/>
    <x v="1"/>
    <x v="1"/>
    <x v="1"/>
    <x v="1"/>
    <x v="2"/>
    <x v="2"/>
    <x v="19"/>
    <x v="1"/>
    <x v="1"/>
    <x v="1"/>
    <x v="32"/>
    <x v="16"/>
  </r>
  <r>
    <x v="38"/>
    <x v="39"/>
    <x v="0"/>
    <x v="39"/>
    <x v="39"/>
    <x v="26"/>
    <x v="18"/>
    <s v="ΝΑΙ"/>
    <x v="1"/>
    <x v="27"/>
    <x v="1"/>
    <x v="2"/>
    <x v="2"/>
    <x v="1"/>
    <x v="8"/>
    <x v="2"/>
    <x v="5"/>
    <x v="1"/>
    <x v="1"/>
    <x v="1"/>
    <x v="1"/>
    <x v="1"/>
    <x v="1"/>
    <x v="1"/>
    <x v="2"/>
    <x v="22"/>
    <x v="1"/>
    <x v="1"/>
    <x v="1"/>
    <x v="33"/>
    <x v="17"/>
  </r>
  <r>
    <x v="39"/>
    <x v="40"/>
    <x v="0"/>
    <x v="40"/>
    <x v="40"/>
    <x v="7"/>
    <x v="28"/>
    <s v="ΝΑΙ"/>
    <x v="2"/>
    <x v="12"/>
    <x v="20"/>
    <x v="2"/>
    <x v="2"/>
    <x v="1"/>
    <x v="8"/>
    <x v="2"/>
    <x v="5"/>
    <x v="1"/>
    <x v="1"/>
    <x v="1"/>
    <x v="1"/>
    <x v="1"/>
    <x v="1"/>
    <x v="1"/>
    <x v="2"/>
    <x v="22"/>
    <x v="1"/>
    <x v="1"/>
    <x v="1"/>
    <x v="33"/>
    <x v="1"/>
  </r>
  <r>
    <x v="40"/>
    <x v="41"/>
    <x v="0"/>
    <x v="41"/>
    <x v="41"/>
    <x v="21"/>
    <x v="29"/>
    <s v="ΝΑΙ"/>
    <x v="1"/>
    <x v="16"/>
    <x v="13"/>
    <x v="2"/>
    <x v="2"/>
    <x v="1"/>
    <x v="8"/>
    <x v="7"/>
    <x v="5"/>
    <x v="1"/>
    <x v="1"/>
    <x v="1"/>
    <x v="1"/>
    <x v="1"/>
    <x v="1"/>
    <x v="2"/>
    <x v="2"/>
    <x v="27"/>
    <x v="1"/>
    <x v="1"/>
    <x v="1"/>
    <x v="33"/>
    <x v="18"/>
  </r>
  <r>
    <x v="41"/>
    <x v="42"/>
    <x v="0"/>
    <x v="42"/>
    <x v="42"/>
    <x v="1"/>
    <x v="3"/>
    <s v="ΝΑΙ"/>
    <x v="2"/>
    <x v="28"/>
    <x v="12"/>
    <x v="2"/>
    <x v="2"/>
    <x v="1"/>
    <x v="8"/>
    <x v="2"/>
    <x v="5"/>
    <x v="1"/>
    <x v="1"/>
    <x v="1"/>
    <x v="1"/>
    <x v="1"/>
    <x v="1"/>
    <x v="3"/>
    <x v="2"/>
    <x v="22"/>
    <x v="1"/>
    <x v="1"/>
    <x v="1"/>
    <x v="34"/>
    <x v="1"/>
  </r>
  <r>
    <x v="42"/>
    <x v="43"/>
    <x v="0"/>
    <x v="43"/>
    <x v="43"/>
    <x v="27"/>
    <x v="22"/>
    <s v="ΝΑΙ"/>
    <x v="1"/>
    <x v="29"/>
    <x v="4"/>
    <x v="2"/>
    <x v="2"/>
    <x v="1"/>
    <x v="8"/>
    <x v="2"/>
    <x v="5"/>
    <x v="1"/>
    <x v="1"/>
    <x v="1"/>
    <x v="1"/>
    <x v="1"/>
    <x v="1"/>
    <x v="3"/>
    <x v="2"/>
    <x v="22"/>
    <x v="1"/>
    <x v="1"/>
    <x v="1"/>
    <x v="34"/>
    <x v="13"/>
  </r>
  <r>
    <x v="43"/>
    <x v="44"/>
    <x v="0"/>
    <x v="44"/>
    <x v="44"/>
    <x v="28"/>
    <x v="1"/>
    <s v="ΝΑΙ"/>
    <x v="1"/>
    <x v="30"/>
    <x v="2"/>
    <x v="2"/>
    <x v="6"/>
    <x v="1"/>
    <x v="8"/>
    <x v="2"/>
    <x v="5"/>
    <x v="1"/>
    <x v="1"/>
    <x v="1"/>
    <x v="1"/>
    <x v="1"/>
    <x v="1"/>
    <x v="2"/>
    <x v="3"/>
    <x v="22"/>
    <x v="1"/>
    <x v="1"/>
    <x v="1"/>
    <x v="34"/>
    <x v="1"/>
  </r>
  <r>
    <x v="44"/>
    <x v="45"/>
    <x v="0"/>
    <x v="45"/>
    <x v="45"/>
    <x v="7"/>
    <x v="1"/>
    <s v="ΝΑΙ"/>
    <x v="1"/>
    <x v="3"/>
    <x v="2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5"/>
    <x v="1"/>
  </r>
  <r>
    <x v="45"/>
    <x v="46"/>
    <x v="0"/>
    <x v="46"/>
    <x v="5"/>
    <x v="3"/>
    <x v="2"/>
    <s v="ΝΑΙ"/>
    <x v="1"/>
    <x v="17"/>
    <x v="2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5"/>
    <x v="19"/>
  </r>
  <r>
    <x v="46"/>
    <x v="47"/>
    <x v="0"/>
    <x v="47"/>
    <x v="46"/>
    <x v="7"/>
    <x v="30"/>
    <s v="ΝΑΙ"/>
    <x v="2"/>
    <x v="31"/>
    <x v="21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5"/>
    <x v="1"/>
  </r>
  <r>
    <x v="47"/>
    <x v="48"/>
    <x v="0"/>
    <x v="48"/>
    <x v="47"/>
    <x v="29"/>
    <x v="31"/>
    <s v="ΝΑΙ"/>
    <x v="1"/>
    <x v="32"/>
    <x v="3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5"/>
    <x v="3"/>
  </r>
  <r>
    <x v="48"/>
    <x v="49"/>
    <x v="0"/>
    <x v="49"/>
    <x v="48"/>
    <x v="5"/>
    <x v="32"/>
    <s v="ΝΑΙ"/>
    <x v="2"/>
    <x v="33"/>
    <x v="4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5"/>
    <x v="20"/>
  </r>
  <r>
    <x v="49"/>
    <x v="50"/>
    <x v="0"/>
    <x v="50"/>
    <x v="49"/>
    <x v="30"/>
    <x v="6"/>
    <s v="ΝΑΙ"/>
    <x v="1"/>
    <x v="16"/>
    <x v="13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5"/>
    <x v="21"/>
  </r>
  <r>
    <x v="50"/>
    <x v="51"/>
    <x v="0"/>
    <x v="51"/>
    <x v="50"/>
    <x v="14"/>
    <x v="19"/>
    <s v="ΝΑΙ"/>
    <x v="1"/>
    <x v="22"/>
    <x v="3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5"/>
    <x v="1"/>
  </r>
  <r>
    <x v="51"/>
    <x v="52"/>
    <x v="0"/>
    <x v="52"/>
    <x v="51"/>
    <x v="7"/>
    <x v="2"/>
    <s v="ΝΑΙ"/>
    <x v="1"/>
    <x v="16"/>
    <x v="13"/>
    <x v="2"/>
    <x v="2"/>
    <x v="1"/>
    <x v="8"/>
    <x v="2"/>
    <x v="5"/>
    <x v="1"/>
    <x v="1"/>
    <x v="1"/>
    <x v="1"/>
    <x v="1"/>
    <x v="1"/>
    <x v="2"/>
    <x v="2"/>
    <x v="22"/>
    <x v="1"/>
    <x v="1"/>
    <x v="1"/>
    <x v="35"/>
    <x v="2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Συγκεντρωτικός Πίνακας2" cacheId="0" applyNumberFormats="0" applyBorderFormats="0" applyFontFormats="0" applyPatternFormats="0" applyAlignmentFormats="0" applyWidthHeightFormats="1" dataCaption="Τιμές" updatedVersion="3" minRefreshableVersion="3" showCalcMbrs="0" useAutoFormatting="1" itemPrintTitles="1" createdVersion="3" indent="0" compact="0" compactData="0" gridDropZones="1" multipleFieldFilters="0">
  <location ref="A3:AG58" firstHeaderRow="2" firstDataRow="2" firstDataCol="27"/>
  <pivotFields count="31">
    <pivotField axis="axisRow" compact="0" outline="0" showAll="0" defaultSubtotal="0">
      <items count="5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</items>
    </pivotField>
    <pivotField compact="0" outline="0" showAll="0" defaultSubtotal="0">
      <items count="53">
        <item x="28"/>
        <item x="39"/>
        <item x="7"/>
        <item x="42"/>
        <item x="18"/>
        <item x="11"/>
        <item x="8"/>
        <item x="40"/>
        <item x="29"/>
        <item x="3"/>
        <item x="45"/>
        <item x="35"/>
        <item x="41"/>
        <item x="9"/>
        <item x="38"/>
        <item x="5"/>
        <item x="20"/>
        <item x="15"/>
        <item x="1"/>
        <item x="12"/>
        <item x="14"/>
        <item x="32"/>
        <item x="33"/>
        <item x="17"/>
        <item x="30"/>
        <item x="43"/>
        <item x="6"/>
        <item x="26"/>
        <item x="10"/>
        <item x="19"/>
        <item x="4"/>
        <item x="46"/>
        <item x="24"/>
        <item x="47"/>
        <item x="2"/>
        <item x="0"/>
        <item x="48"/>
        <item x="31"/>
        <item x="13"/>
        <item x="21"/>
        <item x="49"/>
        <item x="27"/>
        <item x="22"/>
        <item x="50"/>
        <item x="44"/>
        <item x="34"/>
        <item x="36"/>
        <item x="51"/>
        <item x="25"/>
        <item x="23"/>
        <item x="16"/>
        <item x="52"/>
        <item x="37"/>
      </items>
    </pivotField>
    <pivotField compact="0" outline="0" showAll="0" defaultSubtotal="0">
      <items count="1">
        <item x="0"/>
      </items>
    </pivotField>
    <pivotField compact="0" outline="0" showAll="0" defaultSubtotal="0">
      <items count="53">
        <item x="28"/>
        <item x="39"/>
        <item x="7"/>
        <item x="42"/>
        <item x="18"/>
        <item x="11"/>
        <item x="8"/>
        <item x="40"/>
        <item x="29"/>
        <item x="3"/>
        <item x="45"/>
        <item x="35"/>
        <item x="41"/>
        <item x="9"/>
        <item x="38"/>
        <item x="5"/>
        <item x="20"/>
        <item x="15"/>
        <item x="1"/>
        <item x="12"/>
        <item x="14"/>
        <item x="32"/>
        <item x="33"/>
        <item x="17"/>
        <item x="30"/>
        <item x="43"/>
        <item x="6"/>
        <item x="26"/>
        <item x="10"/>
        <item x="19"/>
        <item x="4"/>
        <item x="46"/>
        <item x="24"/>
        <item x="47"/>
        <item x="2"/>
        <item x="0"/>
        <item x="48"/>
        <item x="31"/>
        <item x="13"/>
        <item x="21"/>
        <item x="49"/>
        <item x="27"/>
        <item x="22"/>
        <item x="50"/>
        <item x="44"/>
        <item x="34"/>
        <item x="36"/>
        <item x="51"/>
        <item x="25"/>
        <item x="23"/>
        <item x="16"/>
        <item x="52"/>
        <item x="37"/>
      </items>
    </pivotField>
    <pivotField axis="axisRow" compact="0" outline="0" showAll="0" defaultSubtotal="0">
      <items count="52">
        <item x="28"/>
        <item x="39"/>
        <item x="7"/>
        <item x="42"/>
        <item x="18"/>
        <item x="11"/>
        <item x="8"/>
        <item x="40"/>
        <item x="29"/>
        <item x="3"/>
        <item x="45"/>
        <item x="35"/>
        <item x="41"/>
        <item x="9"/>
        <item x="38"/>
        <item x="5"/>
        <item x="20"/>
        <item x="15"/>
        <item x="1"/>
        <item x="12"/>
        <item x="14"/>
        <item x="32"/>
        <item x="33"/>
        <item x="17"/>
        <item x="43"/>
        <item x="6"/>
        <item x="26"/>
        <item x="10"/>
        <item x="19"/>
        <item x="4"/>
        <item x="24"/>
        <item x="46"/>
        <item x="2"/>
        <item x="0"/>
        <item x="47"/>
        <item x="31"/>
        <item x="13"/>
        <item x="21"/>
        <item x="48"/>
        <item x="27"/>
        <item x="22"/>
        <item x="49"/>
        <item x="44"/>
        <item x="34"/>
        <item x="36"/>
        <item x="50"/>
        <item x="25"/>
        <item x="23"/>
        <item x="16"/>
        <item x="51"/>
        <item x="37"/>
        <item x="30"/>
      </items>
    </pivotField>
    <pivotField axis="axisRow" compact="0" outline="0" showAll="0" defaultSubtotal="0">
      <items count="31">
        <item x="7"/>
        <item x="22"/>
        <item x="26"/>
        <item x="1"/>
        <item x="14"/>
        <item x="9"/>
        <item x="3"/>
        <item x="24"/>
        <item x="21"/>
        <item x="19"/>
        <item x="5"/>
        <item x="15"/>
        <item x="10"/>
        <item x="11"/>
        <item x="13"/>
        <item x="23"/>
        <item x="27"/>
        <item x="6"/>
        <item x="20"/>
        <item x="8"/>
        <item x="4"/>
        <item x="2"/>
        <item x="0"/>
        <item x="29"/>
        <item x="16"/>
        <item x="17"/>
        <item x="30"/>
        <item x="28"/>
        <item x="25"/>
        <item x="18"/>
        <item x="12"/>
      </items>
    </pivotField>
    <pivotField axis="axisRow" compact="0" outline="0" showAll="0" defaultSubtotal="0">
      <items count="33">
        <item x="15"/>
        <item x="6"/>
        <item x="21"/>
        <item x="18"/>
        <item x="5"/>
        <item x="3"/>
        <item x="14"/>
        <item x="8"/>
        <item x="28"/>
        <item x="22"/>
        <item x="2"/>
        <item x="1"/>
        <item x="25"/>
        <item x="29"/>
        <item x="7"/>
        <item x="4"/>
        <item x="12"/>
        <item x="9"/>
        <item x="11"/>
        <item x="24"/>
        <item x="13"/>
        <item x="19"/>
        <item x="17"/>
        <item x="30"/>
        <item x="0"/>
        <item x="31"/>
        <item x="23"/>
        <item x="10"/>
        <item x="32"/>
        <item x="20"/>
        <item x="16"/>
        <item x="26"/>
        <item x="27"/>
      </items>
    </pivotField>
    <pivotField compact="0" outline="0" showAll="0" defaultSubtotal="0"/>
    <pivotField axis="axisRow" compact="0" outline="0" showAll="0" sortType="ascending" defaultSubtotal="0">
      <items count="3">
        <item x="1"/>
        <item x="2"/>
        <item x="0"/>
      </items>
    </pivotField>
    <pivotField axis="axisRow" compact="0" outline="0" showAll="0" defaultSubtotal="0">
      <items count="34">
        <item x="0"/>
        <item x="21"/>
        <item x="27"/>
        <item x="6"/>
        <item x="28"/>
        <item x="15"/>
        <item x="9"/>
        <item x="7"/>
        <item x="12"/>
        <item x="22"/>
        <item x="3"/>
        <item x="8"/>
        <item x="16"/>
        <item x="5"/>
        <item x="13"/>
        <item x="1"/>
        <item x="10"/>
        <item x="24"/>
        <item x="29"/>
        <item x="2"/>
        <item x="20"/>
        <item x="4"/>
        <item x="17"/>
        <item x="19"/>
        <item x="31"/>
        <item x="32"/>
        <item x="23"/>
        <item x="11"/>
        <item x="33"/>
        <item x="30"/>
        <item x="25"/>
        <item x="26"/>
        <item x="18"/>
        <item x="14"/>
      </items>
    </pivotField>
    <pivotField axis="axisRow" compact="0" outline="0" showAll="0" sortType="descending" defaultSubtotal="0">
      <items count="22">
        <item x="0"/>
        <item x="17"/>
        <item x="8"/>
        <item x="11"/>
        <item x="18"/>
        <item x="9"/>
        <item x="14"/>
        <item x="20"/>
        <item x="10"/>
        <item x="7"/>
        <item x="16"/>
        <item x="12"/>
        <item x="15"/>
        <item x="5"/>
        <item x="21"/>
        <item x="6"/>
        <item x="1"/>
        <item x="19"/>
        <item x="4"/>
        <item x="3"/>
        <item x="13"/>
        <item x="2"/>
      </items>
    </pivotField>
    <pivotField axis="axisRow" compact="0" outline="0" showAll="0" defaultSubtotal="0">
      <items count="5">
        <item x="0"/>
        <item x="2"/>
        <item x="3"/>
        <item x="1"/>
        <item x="4"/>
      </items>
    </pivotField>
    <pivotField axis="axisRow" compact="0" outline="0" showAll="0" defaultSubtotal="0">
      <items count="7">
        <item x="0"/>
        <item x="1"/>
        <item x="4"/>
        <item x="3"/>
        <item x="2"/>
        <item x="5"/>
        <item x="6"/>
      </items>
    </pivotField>
    <pivotField axis="axisRow" compact="0" outline="0" showAll="0" defaultSubtotal="0">
      <items count="3">
        <item x="0"/>
        <item x="1"/>
        <item x="2"/>
      </items>
    </pivotField>
    <pivotField axis="axisRow" compact="0" outline="0" showAll="0" defaultSubtotal="0">
      <items count="9">
        <item x="0"/>
        <item x="7"/>
        <item x="6"/>
        <item x="8"/>
        <item x="2"/>
        <item x="4"/>
        <item x="5"/>
        <item x="3"/>
        <item x="1"/>
      </items>
    </pivotField>
    <pivotField axis="axisRow" compact="0" outline="0" showAll="0" defaultSubtotal="0">
      <items count="11">
        <item x="0"/>
        <item x="7"/>
        <item x="1"/>
        <item x="10"/>
        <item x="2"/>
        <item x="3"/>
        <item x="6"/>
        <item x="4"/>
        <item x="5"/>
        <item x="9"/>
        <item x="8"/>
      </items>
    </pivotField>
    <pivotField axis="axisRow" compact="0" outline="0" showAll="0" defaultSubtotal="0">
      <items count="13">
        <item x="0"/>
        <item x="4"/>
        <item x="5"/>
        <item x="6"/>
        <item x="3"/>
        <item x="9"/>
        <item x="8"/>
        <item x="1"/>
        <item x="7"/>
        <item x="12"/>
        <item x="11"/>
        <item x="2"/>
        <item x="10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3">
        <item x="0"/>
        <item x="2"/>
        <item x="1"/>
      </items>
    </pivotField>
    <pivotField axis="axisRow" compact="0" outline="0" showAll="0" defaultSubtotal="0">
      <items count="3">
        <item x="0"/>
        <item x="2"/>
        <item x="1"/>
      </items>
    </pivotField>
    <pivotField axis="axisRow" compact="0" outline="0" showAll="0" defaultSubtotal="0">
      <items count="9">
        <item x="0"/>
        <item x="2"/>
        <item x="5"/>
        <item x="7"/>
        <item x="3"/>
        <item x="8"/>
        <item x="4"/>
        <item x="1"/>
        <item x="6"/>
      </items>
    </pivotField>
    <pivotField axis="axisRow" compact="0" outline="0" showAll="0" defaultSubtotal="0">
      <items count="4">
        <item x="0"/>
        <item x="3"/>
        <item x="2"/>
        <item x="1"/>
      </items>
    </pivotField>
    <pivotField axis="axisRow" compact="0" outline="0" showAll="0" defaultSubtotal="0">
      <items count="28">
        <item x="0"/>
        <item x="20"/>
        <item x="22"/>
        <item x="24"/>
        <item x="7"/>
        <item x="18"/>
        <item x="11"/>
        <item x="8"/>
        <item x="3"/>
        <item x="26"/>
        <item x="27"/>
        <item x="9"/>
        <item x="19"/>
        <item x="5"/>
        <item x="15"/>
        <item x="1"/>
        <item x="12"/>
        <item x="14"/>
        <item x="25"/>
        <item x="21"/>
        <item x="17"/>
        <item x="6"/>
        <item x="10"/>
        <item x="4"/>
        <item x="23"/>
        <item x="2"/>
        <item x="13"/>
        <item x="16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2">
        <item x="0"/>
        <item x="1"/>
      </items>
    </pivotField>
    <pivotField axis="axisRow" compact="0" outline="0" showAll="0" defaultSubtotal="0">
      <items count="3">
        <item x="0"/>
        <item x="2"/>
        <item x="1"/>
      </items>
    </pivotField>
    <pivotField axis="axisRow" compact="0" outline="0" showAll="0" sortType="descending" defaultSubtotal="0">
      <items count="3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</items>
    </pivotField>
    <pivotField axis="axisRow" compact="0" outline="0" showAll="0" defaultSubtotal="0">
      <items count="23">
        <item x="0"/>
        <item x="2"/>
        <item x="15"/>
        <item x="6"/>
        <item x="11"/>
        <item x="4"/>
        <item x="1"/>
        <item x="18"/>
        <item x="19"/>
        <item x="21"/>
        <item x="12"/>
        <item x="13"/>
        <item x="8"/>
        <item x="3"/>
        <item x="9"/>
        <item x="5"/>
        <item x="10"/>
        <item x="22"/>
        <item x="16"/>
        <item x="7"/>
        <item x="17"/>
        <item x="14"/>
        <item x="20"/>
      </items>
    </pivotField>
  </pivotFields>
  <rowFields count="27">
    <field x="29"/>
    <field x="8"/>
    <field x="9"/>
    <field x="10"/>
    <field x="0"/>
    <field x="4"/>
    <field x="5"/>
    <field x="6"/>
    <field x="11"/>
    <field x="12"/>
    <field x="13"/>
    <field x="14"/>
    <field x="15"/>
    <field x="16"/>
    <field x="17"/>
    <field x="18"/>
    <field x="19"/>
    <field x="20"/>
    <field x="21"/>
    <field x="22"/>
    <field x="23"/>
    <field x="24"/>
    <field x="25"/>
    <field x="26"/>
    <field x="27"/>
    <field x="28"/>
    <field x="30"/>
  </rowFields>
  <rowItems count="54">
    <i>
      <x/>
      <x v="2"/>
      <x/>
      <x/>
      <x/>
      <x v="33"/>
      <x v="22"/>
      <x v="24"/>
      <x/>
      <x/>
      <x/>
      <x/>
      <x/>
      <x/>
      <x/>
      <x/>
      <x/>
      <x/>
      <x/>
      <x/>
      <x/>
      <x/>
      <x/>
      <x/>
      <x/>
      <x/>
      <x/>
    </i>
    <i>
      <x v="1"/>
      <x/>
      <x v="15"/>
      <x v="16"/>
      <x/>
      <x v="18"/>
      <x v="3"/>
      <x v="11"/>
      <x v="3"/>
      <x v="1"/>
      <x v="1"/>
      <x v="8"/>
      <x v="2"/>
      <x v="7"/>
      <x v="1"/>
      <x v="1"/>
      <x v="1"/>
      <x v="1"/>
      <x v="2"/>
      <x v="2"/>
      <x v="7"/>
      <x v="3"/>
      <x v="15"/>
      <x v="1"/>
      <x v="1"/>
      <x v="2"/>
      <x v="6"/>
    </i>
    <i>
      <x v="2"/>
      <x/>
      <x v="19"/>
      <x v="21"/>
      <x v="1"/>
      <x v="32"/>
      <x v="21"/>
      <x v="11"/>
      <x v="1"/>
      <x v="4"/>
      <x v="1"/>
      <x v="8"/>
      <x v="4"/>
      <x v="11"/>
      <x v="1"/>
      <x v="1"/>
      <x v="1"/>
      <x v="1"/>
      <x v="1"/>
      <x v="2"/>
      <x v="1"/>
      <x v="2"/>
      <x v="25"/>
      <x v="1"/>
      <x v="1"/>
      <x v="1"/>
      <x v="1"/>
    </i>
    <i>
      <x v="3"/>
      <x/>
      <x v="10"/>
      <x v="19"/>
      <x v="2"/>
      <x v="9"/>
      <x v="6"/>
      <x v="10"/>
      <x v="2"/>
      <x v="3"/>
      <x v="1"/>
      <x v="4"/>
      <x v="5"/>
      <x v="4"/>
      <x v="1"/>
      <x v="1"/>
      <x v="1"/>
      <x v="1"/>
      <x v="2"/>
      <x v="2"/>
      <x v="1"/>
      <x v="3"/>
      <x v="8"/>
      <x v="1"/>
      <x v="1"/>
      <x v="2"/>
      <x v="6"/>
    </i>
    <i>
      <x v="4"/>
      <x/>
      <x v="21"/>
      <x v="18"/>
      <x v="3"/>
      <x v="29"/>
      <x v="20"/>
      <x v="5"/>
      <x v="1"/>
      <x v="4"/>
      <x v="1"/>
      <x v="7"/>
      <x v="7"/>
      <x v="1"/>
      <x v="1"/>
      <x v="1"/>
      <x v="1"/>
      <x v="1"/>
      <x v="2"/>
      <x v="2"/>
      <x v="4"/>
      <x v="2"/>
      <x v="23"/>
      <x v="1"/>
      <x v="1"/>
      <x v="2"/>
      <x v="6"/>
    </i>
    <i>
      <x v="5"/>
      <x v="1"/>
      <x v="13"/>
      <x v="13"/>
      <x v="4"/>
      <x v="15"/>
      <x v="10"/>
      <x v="15"/>
      <x v="1"/>
      <x v="4"/>
      <x v="1"/>
      <x v="7"/>
      <x v="8"/>
      <x v="2"/>
      <x v="1"/>
      <x v="1"/>
      <x v="1"/>
      <x v="1"/>
      <x v="2"/>
      <x v="2"/>
      <x v="4"/>
      <x v="2"/>
      <x v="13"/>
      <x v="1"/>
      <x v="1"/>
      <x v="2"/>
      <x v="6"/>
    </i>
    <i>
      <x v="6"/>
      <x/>
      <x v="19"/>
      <x v="15"/>
      <x v="5"/>
      <x v="25"/>
      <x v="17"/>
      <x v="11"/>
      <x v="1"/>
      <x v="4"/>
      <x v="1"/>
      <x v="4"/>
      <x v="7"/>
      <x v="2"/>
      <x v="1"/>
      <x v="1"/>
      <x v="1"/>
      <x v="1"/>
      <x v="2"/>
      <x v="2"/>
      <x v="6"/>
      <x v="2"/>
      <x v="21"/>
      <x v="1"/>
      <x v="1"/>
      <x v="2"/>
      <x v="6"/>
    </i>
    <i>
      <x v="7"/>
      <x/>
      <x v="3"/>
      <x v="9"/>
      <x v="6"/>
      <x v="2"/>
      <x v="3"/>
      <x v="4"/>
      <x v="1"/>
      <x v="4"/>
      <x v="1"/>
      <x v="4"/>
      <x v="4"/>
      <x v="2"/>
      <x v="1"/>
      <x v="1"/>
      <x v="1"/>
      <x v="1"/>
      <x v="2"/>
      <x v="2"/>
      <x v="2"/>
      <x v="2"/>
      <x v="4"/>
      <x v="1"/>
      <x v="1"/>
      <x v="2"/>
      <x v="1"/>
    </i>
    <i>
      <x v="8"/>
      <x/>
      <x v="7"/>
      <x v="2"/>
      <x v="7"/>
      <x v="6"/>
      <x/>
      <x v="1"/>
      <x v="1"/>
      <x v="4"/>
      <x v="1"/>
      <x v="5"/>
      <x v="6"/>
      <x v="3"/>
      <x v="1"/>
      <x v="1"/>
      <x v="1"/>
      <x v="1"/>
      <x v="2"/>
      <x v="2"/>
      <x v="8"/>
      <x v="2"/>
      <x v="7"/>
      <x v="1"/>
      <x v="1"/>
      <x v="2"/>
      <x v="13"/>
    </i>
    <i>
      <x v="9"/>
      <x/>
      <x v="3"/>
      <x v="16"/>
      <x v="8"/>
      <x v="13"/>
      <x v="3"/>
      <x v="14"/>
      <x v="1"/>
      <x v="4"/>
      <x v="1"/>
      <x v="6"/>
      <x v="1"/>
      <x v="2"/>
      <x v="1"/>
      <x v="1"/>
      <x v="1"/>
      <x v="1"/>
      <x v="2"/>
      <x v="2"/>
      <x v="7"/>
      <x v="2"/>
      <x v="11"/>
      <x v="1"/>
      <x v="1"/>
      <x v="2"/>
      <x v="6"/>
    </i>
    <i>
      <x v="10"/>
      <x/>
      <x v="11"/>
      <x v="9"/>
      <x v="9"/>
      <x v="27"/>
      <x v="19"/>
      <x v="1"/>
      <x v="1"/>
      <x v="4"/>
      <x v="1"/>
      <x v="5"/>
      <x v="7"/>
      <x v="2"/>
      <x v="1"/>
      <x v="1"/>
      <x v="1"/>
      <x v="1"/>
      <x v="2"/>
      <x v="2"/>
      <x v="2"/>
      <x v="2"/>
      <x v="22"/>
      <x v="1"/>
      <x v="1"/>
      <x v="2"/>
      <x v="6"/>
    </i>
    <i>
      <x v="11"/>
      <x v="1"/>
      <x v="6"/>
      <x v="5"/>
      <x v="10"/>
      <x v="5"/>
      <x v="5"/>
      <x v="7"/>
      <x v="1"/>
      <x v="4"/>
      <x v="1"/>
      <x v="5"/>
      <x v="5"/>
      <x v="2"/>
      <x v="1"/>
      <x v="1"/>
      <x v="1"/>
      <x v="1"/>
      <x v="2"/>
      <x v="2"/>
      <x v="6"/>
      <x v="2"/>
      <x v="6"/>
      <x v="1"/>
      <x v="1"/>
      <x v="2"/>
      <x v="5"/>
    </i>
    <i>
      <x v="12"/>
      <x v="1"/>
      <x v="16"/>
      <x v="8"/>
      <x v="11"/>
      <x v="19"/>
      <x v="12"/>
      <x v="17"/>
      <x v="1"/>
      <x v="4"/>
      <x v="1"/>
      <x v="2"/>
      <x v="5"/>
      <x v="8"/>
      <x v="1"/>
      <x v="1"/>
      <x v="1"/>
      <x v="1"/>
      <x v="2"/>
      <x v="1"/>
      <x v="7"/>
      <x v="2"/>
      <x v="16"/>
      <x v="1"/>
      <x v="1"/>
      <x v="2"/>
      <x v="6"/>
    </i>
    <i>
      <x v="13"/>
      <x/>
      <x v="27"/>
      <x v="13"/>
      <x v="12"/>
      <x v="36"/>
      <x v="12"/>
      <x v="27"/>
      <x v="1"/>
      <x v="4"/>
      <x v="1"/>
      <x v="2"/>
      <x v="4"/>
      <x v="11"/>
      <x v="1"/>
      <x v="1"/>
      <x v="1"/>
      <x v="1"/>
      <x v="2"/>
      <x v="2"/>
      <x v="3"/>
      <x v="2"/>
      <x v="26"/>
      <x v="1"/>
      <x v="1"/>
      <x v="2"/>
      <x v="13"/>
    </i>
    <i>
      <x v="14"/>
      <x v="1"/>
      <x v="8"/>
      <x v="3"/>
      <x v="13"/>
      <x v="20"/>
      <x v="13"/>
      <x v="18"/>
      <x v="1"/>
      <x v="4"/>
      <x v="1"/>
      <x v="1"/>
      <x v="10"/>
      <x v="2"/>
      <x v="1"/>
      <x v="1"/>
      <x v="1"/>
      <x v="1"/>
      <x v="1"/>
      <x v="2"/>
      <x v="6"/>
      <x v="2"/>
      <x v="17"/>
      <x v="1"/>
      <x v="1"/>
      <x v="1"/>
      <x v="6"/>
    </i>
    <i>
      <x v="15"/>
      <x/>
      <x v="14"/>
      <x v="16"/>
      <x v="14"/>
      <x v="17"/>
      <x/>
      <x v="16"/>
      <x v="1"/>
      <x v="4"/>
      <x v="1"/>
      <x v="2"/>
      <x v="9"/>
      <x v="6"/>
      <x v="1"/>
      <x v="1"/>
      <x v="1"/>
      <x v="1"/>
      <x v="2"/>
      <x v="2"/>
      <x v="7"/>
      <x v="2"/>
      <x v="14"/>
      <x v="1"/>
      <x v="1"/>
      <x v="2"/>
      <x v="6"/>
    </i>
    <i>
      <x v="16"/>
      <x/>
      <x v="33"/>
      <x v="16"/>
      <x v="15"/>
      <x v="48"/>
      <x v="30"/>
      <x v="24"/>
      <x v="1"/>
      <x v="4"/>
      <x v="1"/>
      <x v="1"/>
      <x v="1"/>
      <x v="7"/>
      <x v="1"/>
      <x v="1"/>
      <x v="1"/>
      <x v="1"/>
      <x v="1"/>
      <x v="2"/>
      <x v="7"/>
      <x v="2"/>
      <x v="27"/>
      <x v="1"/>
      <x v="1"/>
      <x v="1"/>
      <x v="15"/>
    </i>
    <i>
      <x v="17"/>
      <x/>
      <x v="5"/>
      <x v="13"/>
      <x v="16"/>
      <x v="23"/>
      <x v="14"/>
      <x v="20"/>
      <x v="1"/>
      <x v="4"/>
      <x v="1"/>
      <x v="1"/>
      <x v="2"/>
      <x v="1"/>
      <x v="1"/>
      <x v="1"/>
      <x v="1"/>
      <x v="1"/>
      <x v="2"/>
      <x v="2"/>
      <x v="3"/>
      <x v="2"/>
      <x v="20"/>
      <x v="1"/>
      <x v="1"/>
      <x v="2"/>
      <x v="6"/>
    </i>
    <i>
      <x v="18"/>
      <x/>
      <x v="5"/>
      <x v="11"/>
      <x v="17"/>
      <x v="4"/>
      <x v="4"/>
      <x v="6"/>
      <x v="1"/>
      <x v="4"/>
      <x v="1"/>
      <x v="1"/>
      <x v="4"/>
      <x v="2"/>
      <x v="1"/>
      <x v="1"/>
      <x v="1"/>
      <x v="1"/>
      <x v="2"/>
      <x v="2"/>
      <x v="3"/>
      <x v="2"/>
      <x v="5"/>
      <x v="1"/>
      <x v="1"/>
      <x v="2"/>
      <x v="3"/>
    </i>
    <i>
      <x v="19"/>
      <x/>
      <x v="12"/>
      <x v="20"/>
      <x v="18"/>
      <x v="28"/>
      <x v="13"/>
      <x v="1"/>
      <x v="4"/>
      <x v="2"/>
      <x v="2"/>
      <x v="3"/>
      <x v="6"/>
      <x v="5"/>
      <x v="1"/>
      <x v="1"/>
      <x v="1"/>
      <x v="1"/>
      <x v="2"/>
      <x v="2"/>
      <x v="1"/>
      <x v="3"/>
      <x v="12"/>
      <x v="1"/>
      <x v="1"/>
      <x v="2"/>
      <x v="6"/>
    </i>
    <i>
      <x v="20"/>
      <x/>
      <x v="5"/>
      <x v="18"/>
      <x v="19"/>
      <x v="16"/>
      <x v="11"/>
      <x v="1"/>
      <x v="1"/>
      <x v="4"/>
      <x v="1"/>
      <x v="1"/>
      <x v="6"/>
      <x v="2"/>
      <x v="1"/>
      <x v="1"/>
      <x v="1"/>
      <x v="1"/>
      <x v="2"/>
      <x v="2"/>
      <x v="4"/>
      <x v="2"/>
      <x v="1"/>
      <x v="1"/>
      <x v="1"/>
      <x v="2"/>
      <x v="6"/>
    </i>
    <i r="2">
      <x v="22"/>
      <x v="13"/>
      <x v="20"/>
      <x v="37"/>
      <x v="24"/>
      <x/>
      <x v="1"/>
      <x v="5"/>
      <x v="1"/>
      <x v="3"/>
      <x v="10"/>
      <x v="12"/>
      <x v="1"/>
      <x v="1"/>
      <x v="1"/>
      <x v="1"/>
      <x v="2"/>
      <x v="2"/>
      <x v="3"/>
      <x v="1"/>
      <x v="19"/>
      <x v="1"/>
      <x v="1"/>
      <x v="2"/>
      <x v="19"/>
    </i>
    <i>
      <x v="21"/>
      <x/>
      <x v="12"/>
      <x v="16"/>
      <x v="21"/>
      <x v="40"/>
      <x v="25"/>
      <x v="30"/>
      <x v="4"/>
      <x v="5"/>
      <x v="1"/>
      <x v="3"/>
      <x v="4"/>
      <x v="2"/>
      <x v="1"/>
      <x v="1"/>
      <x v="1"/>
      <x v="1"/>
      <x v="2"/>
      <x v="2"/>
      <x v="7"/>
      <x v="3"/>
      <x v="2"/>
      <x v="1"/>
      <x v="1"/>
      <x v="2"/>
      <x v="15"/>
    </i>
    <i>
      <x v="22"/>
      <x/>
      <x v="32"/>
      <x v="18"/>
      <x v="22"/>
      <x v="47"/>
      <x v="29"/>
      <x v="24"/>
      <x v="1"/>
      <x v="4"/>
      <x v="1"/>
      <x v="1"/>
      <x v="1"/>
      <x v="2"/>
      <x v="1"/>
      <x v="1"/>
      <x v="1"/>
      <x v="1"/>
      <x v="2"/>
      <x v="2"/>
      <x v="4"/>
      <x v="2"/>
      <x v="27"/>
      <x v="1"/>
      <x v="1"/>
      <x v="2"/>
      <x v="3"/>
    </i>
    <i>
      <x v="23"/>
      <x/>
      <x v="23"/>
      <x v="19"/>
      <x v="23"/>
      <x v="30"/>
      <x/>
      <x v="22"/>
      <x v="1"/>
      <x v="4"/>
      <x v="1"/>
      <x v="1"/>
      <x v="8"/>
      <x v="10"/>
      <x v="1"/>
      <x v="1"/>
      <x v="1"/>
      <x v="1"/>
      <x v="2"/>
      <x v="2"/>
      <x v="1"/>
      <x v="2"/>
      <x v="24"/>
      <x v="1"/>
      <x v="1"/>
      <x v="2"/>
      <x v="12"/>
    </i>
    <i>
      <x v="24"/>
      <x/>
      <x v="12"/>
      <x v="6"/>
      <x v="24"/>
      <x v="46"/>
      <x v="9"/>
      <x v="3"/>
      <x v="1"/>
      <x v="4"/>
      <x v="1"/>
      <x v="3"/>
      <x v="4"/>
      <x v="2"/>
      <x v="1"/>
      <x v="1"/>
      <x v="1"/>
      <x v="1"/>
      <x v="2"/>
      <x v="2"/>
      <x v="5"/>
      <x v="2"/>
      <x v="2"/>
      <x v="1"/>
      <x v="1"/>
      <x v="2"/>
      <x v="12"/>
    </i>
    <i>
      <x v="25"/>
      <x v="1"/>
      <x v="20"/>
      <x v="12"/>
      <x v="25"/>
      <x v="26"/>
      <x v="18"/>
      <x v="21"/>
      <x v="1"/>
      <x v="4"/>
      <x v="1"/>
      <x v="1"/>
      <x v="4"/>
      <x v="9"/>
      <x v="1"/>
      <x v="1"/>
      <x v="1"/>
      <x v="1"/>
      <x v="2"/>
      <x v="2"/>
      <x v="4"/>
      <x v="2"/>
      <x v="5"/>
      <x v="1"/>
      <x v="1"/>
      <x v="2"/>
      <x v="14"/>
    </i>
    <i>
      <x v="26"/>
      <x/>
      <x v="12"/>
      <x v="16"/>
      <x v="26"/>
      <x v="39"/>
      <x v="8"/>
      <x v="29"/>
      <x v="1"/>
      <x v="4"/>
      <x v="1"/>
      <x v="3"/>
      <x v="10"/>
      <x v="2"/>
      <x v="1"/>
      <x v="1"/>
      <x v="1"/>
      <x v="1"/>
      <x v="2"/>
      <x v="2"/>
      <x v="7"/>
      <x v="2"/>
      <x v="19"/>
      <x v="1"/>
      <x v="1"/>
      <x v="2"/>
      <x v="16"/>
    </i>
    <i r="4">
      <x v="32"/>
      <x v="22"/>
      <x v="9"/>
      <x v="11"/>
      <x v="1"/>
      <x v="4"/>
      <x v="1"/>
      <x v="3"/>
      <x v="10"/>
      <x v="2"/>
      <x v="1"/>
      <x v="1"/>
      <x v="1"/>
      <x v="1"/>
      <x v="2"/>
      <x v="2"/>
      <x v="7"/>
      <x v="2"/>
      <x v="19"/>
      <x v="1"/>
      <x v="1"/>
      <x v="2"/>
      <x v="11"/>
    </i>
    <i>
      <x v="27"/>
      <x v="1"/>
      <x v="1"/>
      <x v="10"/>
      <x v="27"/>
      <x/>
      <x v="1"/>
      <x v="2"/>
      <x v="1"/>
      <x v="4"/>
      <x v="1"/>
      <x v="3"/>
      <x v="3"/>
      <x v="2"/>
      <x v="1"/>
      <x v="1"/>
      <x v="1"/>
      <x v="1"/>
      <x v="2"/>
      <x v="2"/>
      <x v="4"/>
      <x v="2"/>
      <x v="3"/>
      <x v="1"/>
      <x v="1"/>
      <x v="2"/>
      <x v="4"/>
    </i>
    <i>
      <x v="28"/>
      <x/>
      <x v="5"/>
      <x v="13"/>
      <x v="29"/>
      <x v="51"/>
      <x v="15"/>
      <x v="11"/>
      <x v="1"/>
      <x v="4"/>
      <x v="1"/>
      <x/>
      <x/>
      <x/>
      <x v="1"/>
      <x v="1"/>
      <x v="1"/>
      <x v="1"/>
      <x v="2"/>
      <x v="2"/>
      <x v="3"/>
      <x v="2"/>
      <x v="2"/>
      <x v="1"/>
      <x v="1"/>
      <x v="2"/>
      <x v="6"/>
    </i>
    <i r="2">
      <x v="9"/>
      <x v="13"/>
      <x v="28"/>
      <x v="8"/>
      <x/>
      <x v="9"/>
      <x v="1"/>
      <x v="4"/>
      <x v="1"/>
      <x v="3"/>
      <x v="4"/>
      <x v="2"/>
      <x v="1"/>
      <x v="1"/>
      <x v="1"/>
      <x v="1"/>
      <x v="2"/>
      <x v="2"/>
      <x v="3"/>
      <x v="2"/>
      <x v="2"/>
      <x v="1"/>
      <x v="1"/>
      <x v="2"/>
      <x v="6"/>
    </i>
    <i r="1">
      <x v="1"/>
      <x v="26"/>
      <x v="1"/>
      <x v="30"/>
      <x v="35"/>
      <x/>
      <x v="26"/>
      <x v="1"/>
      <x v="4"/>
      <x v="1"/>
      <x v="3"/>
      <x v="4"/>
      <x v="2"/>
      <x v="1"/>
      <x v="1"/>
      <x v="1"/>
      <x v="1"/>
      <x v="2"/>
      <x v="2"/>
      <x v="3"/>
      <x v="2"/>
      <x v="2"/>
      <x v="1"/>
      <x v="1"/>
      <x v="2"/>
      <x v="13"/>
    </i>
    <i>
      <x v="29"/>
      <x/>
      <x v="17"/>
      <x v="19"/>
      <x v="31"/>
      <x v="21"/>
      <x/>
      <x v="19"/>
      <x v="1"/>
      <x v="4"/>
      <x v="1"/>
      <x v="3"/>
      <x v="5"/>
      <x v="2"/>
      <x v="1"/>
      <x v="1"/>
      <x v="1"/>
      <x v="1"/>
      <x v="2"/>
      <x v="2"/>
      <x v="1"/>
      <x v="2"/>
      <x v="18"/>
      <x v="1"/>
      <x v="1"/>
      <x v="2"/>
      <x v="10"/>
    </i>
    <i>
      <x v="30"/>
      <x v="1"/>
      <x v="30"/>
      <x v="4"/>
      <x v="33"/>
      <x v="43"/>
      <x/>
      <x v="7"/>
      <x v="1"/>
      <x v="4"/>
      <x v="1"/>
      <x v="3"/>
      <x v="4"/>
      <x v="2"/>
      <x v="1"/>
      <x v="1"/>
      <x v="1"/>
      <x v="1"/>
      <x v="2"/>
      <x v="2"/>
      <x v="6"/>
      <x v="2"/>
      <x v="2"/>
      <x v="1"/>
      <x v="1"/>
      <x v="2"/>
      <x v="3"/>
    </i>
    <i>
      <x v="31"/>
      <x/>
      <x v="11"/>
      <x v="21"/>
      <x v="34"/>
      <x v="11"/>
      <x v="7"/>
      <x v="12"/>
      <x v="1"/>
      <x v="4"/>
      <x v="1"/>
      <x v="3"/>
      <x v="7"/>
      <x v="2"/>
      <x v="1"/>
      <x v="1"/>
      <x v="1"/>
      <x v="1"/>
      <x v="2"/>
      <x v="2"/>
      <x v="1"/>
      <x v="2"/>
      <x v="9"/>
      <x v="1"/>
      <x v="1"/>
      <x v="2"/>
      <x v="6"/>
    </i>
    <i r="2">
      <x v="21"/>
      <x v="21"/>
      <x v="36"/>
      <x v="50"/>
      <x/>
      <x v="32"/>
      <x v="1"/>
      <x v="4"/>
      <x v="1"/>
      <x v="3"/>
      <x v="7"/>
      <x v="7"/>
      <x v="1"/>
      <x v="1"/>
      <x v="1"/>
      <x v="1"/>
      <x v="2"/>
      <x v="2"/>
      <x v="1"/>
      <x v="2"/>
      <x v="9"/>
      <x v="1"/>
      <x v="1"/>
      <x v="2"/>
      <x v="2"/>
    </i>
    <i r="1">
      <x v="1"/>
      <x v="31"/>
      <x v="17"/>
      <x v="35"/>
      <x v="44"/>
      <x v="28"/>
      <x v="31"/>
      <x v="1"/>
      <x v="4"/>
      <x v="1"/>
      <x v="3"/>
      <x v="7"/>
      <x v="2"/>
      <x v="1"/>
      <x v="1"/>
      <x v="1"/>
      <x v="1"/>
      <x v="2"/>
      <x v="2"/>
      <x v="1"/>
      <x v="2"/>
      <x v="9"/>
      <x v="1"/>
      <x v="1"/>
      <x v="2"/>
      <x v="21"/>
    </i>
    <i>
      <x v="32"/>
      <x/>
      <x v="12"/>
      <x v="19"/>
      <x v="37"/>
      <x v="14"/>
      <x v="9"/>
      <x v="11"/>
      <x v="1"/>
      <x v="4"/>
      <x v="1"/>
      <x v="3"/>
      <x v="6"/>
      <x v="5"/>
      <x v="1"/>
      <x v="1"/>
      <x v="1"/>
      <x v="1"/>
      <x v="2"/>
      <x v="2"/>
      <x v="1"/>
      <x v="2"/>
      <x v="12"/>
      <x v="1"/>
      <x v="1"/>
      <x v="2"/>
      <x v="18"/>
    </i>
    <i>
      <x v="33"/>
      <x/>
      <x v="2"/>
      <x v="16"/>
      <x v="38"/>
      <x v="1"/>
      <x v="2"/>
      <x v="3"/>
      <x v="1"/>
      <x v="4"/>
      <x v="1"/>
      <x v="3"/>
      <x v="4"/>
      <x v="2"/>
      <x v="1"/>
      <x v="1"/>
      <x v="1"/>
      <x v="1"/>
      <x v="2"/>
      <x v="2"/>
      <x v="7"/>
      <x v="2"/>
      <x v="2"/>
      <x v="1"/>
      <x v="1"/>
      <x v="2"/>
      <x v="20"/>
    </i>
    <i r="2">
      <x v="12"/>
      <x v="20"/>
      <x v="40"/>
      <x v="12"/>
      <x v="8"/>
      <x v="13"/>
      <x v="1"/>
      <x v="4"/>
      <x v="1"/>
      <x v="3"/>
      <x v="1"/>
      <x v="2"/>
      <x v="1"/>
      <x v="1"/>
      <x v="1"/>
      <x v="1"/>
      <x v="2"/>
      <x v="2"/>
      <x v="1"/>
      <x v="2"/>
      <x v="10"/>
      <x v="1"/>
      <x v="1"/>
      <x v="2"/>
      <x v="7"/>
    </i>
    <i r="1">
      <x v="1"/>
      <x v="8"/>
      <x v="7"/>
      <x v="39"/>
      <x v="7"/>
      <x/>
      <x v="8"/>
      <x v="1"/>
      <x v="4"/>
      <x v="1"/>
      <x v="3"/>
      <x v="4"/>
      <x v="2"/>
      <x v="1"/>
      <x v="1"/>
      <x v="1"/>
      <x v="1"/>
      <x v="2"/>
      <x v="2"/>
      <x v="7"/>
      <x v="2"/>
      <x v="2"/>
      <x v="1"/>
      <x v="1"/>
      <x v="2"/>
      <x v="6"/>
    </i>
    <i>
      <x v="34"/>
      <x/>
      <x v="18"/>
      <x v="18"/>
      <x v="42"/>
      <x v="24"/>
      <x v="16"/>
      <x v="9"/>
      <x v="1"/>
      <x v="4"/>
      <x v="1"/>
      <x v="3"/>
      <x v="4"/>
      <x v="2"/>
      <x v="1"/>
      <x v="1"/>
      <x v="1"/>
      <x v="1"/>
      <x v="2"/>
      <x v="2"/>
      <x v="4"/>
      <x v="2"/>
      <x v="2"/>
      <x v="1"/>
      <x v="1"/>
      <x v="2"/>
      <x v="11"/>
    </i>
    <i r="2">
      <x v="29"/>
      <x v="21"/>
      <x v="43"/>
      <x v="42"/>
      <x v="27"/>
      <x v="11"/>
      <x v="1"/>
      <x v="6"/>
      <x v="1"/>
      <x v="3"/>
      <x v="4"/>
      <x v="2"/>
      <x v="1"/>
      <x v="1"/>
      <x v="1"/>
      <x v="1"/>
      <x v="2"/>
      <x v="2"/>
      <x v="1"/>
      <x v="1"/>
      <x v="2"/>
      <x v="1"/>
      <x v="1"/>
      <x v="2"/>
      <x v="6"/>
    </i>
    <i r="1">
      <x v="1"/>
      <x v="4"/>
      <x v="11"/>
      <x v="41"/>
      <x v="3"/>
      <x v="3"/>
      <x v="5"/>
      <x v="1"/>
      <x v="4"/>
      <x v="1"/>
      <x v="3"/>
      <x v="4"/>
      <x v="2"/>
      <x v="1"/>
      <x v="1"/>
      <x v="1"/>
      <x v="1"/>
      <x v="2"/>
      <x v="2"/>
      <x v="4"/>
      <x v="2"/>
      <x v="2"/>
      <x v="1"/>
      <x v="1"/>
      <x v="2"/>
      <x v="6"/>
    </i>
    <i>
      <x v="35"/>
      <x/>
      <x v="9"/>
      <x v="19"/>
      <x v="50"/>
      <x v="45"/>
      <x v="4"/>
      <x v="21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6"/>
    </i>
    <i r="2">
      <x v="10"/>
      <x v="21"/>
      <x v="44"/>
      <x v="10"/>
      <x/>
      <x v="11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6"/>
    </i>
    <i r="2">
      <x v="12"/>
      <x v="20"/>
      <x v="49"/>
      <x v="41"/>
      <x v="26"/>
      <x v="1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9"/>
    </i>
    <i r="4">
      <x v="51"/>
      <x v="49"/>
      <x/>
      <x v="10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17"/>
    </i>
    <i r="2">
      <x v="22"/>
      <x v="21"/>
      <x v="45"/>
      <x v="15"/>
      <x v="6"/>
      <x v="10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8"/>
    </i>
    <i r="2">
      <x v="25"/>
      <x v="19"/>
      <x v="47"/>
      <x v="34"/>
      <x v="23"/>
      <x v="25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13"/>
    </i>
    <i r="1">
      <x v="1"/>
      <x v="24"/>
      <x v="14"/>
      <x v="46"/>
      <x v="31"/>
      <x/>
      <x v="23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6"/>
    </i>
    <i r="2">
      <x v="28"/>
      <x v="18"/>
      <x v="48"/>
      <x v="38"/>
      <x v="10"/>
      <x v="28"/>
      <x v="1"/>
      <x v="4"/>
      <x v="1"/>
      <x v="3"/>
      <x v="4"/>
      <x v="2"/>
      <x v="1"/>
      <x v="1"/>
      <x v="1"/>
      <x v="1"/>
      <x v="2"/>
      <x v="2"/>
      <x v="1"/>
      <x v="2"/>
      <x v="2"/>
      <x v="1"/>
      <x v="1"/>
      <x v="2"/>
      <x v="22"/>
    </i>
    <i t="grand">
      <x/>
    </i>
  </rowItems>
  <colItems count="1">
    <i/>
  </colItems>
  <formats count="24">
    <format dxfId="23">
      <pivotArea field="12" type="button" dataOnly="0" labelOnly="1" outline="0" axis="axisRow" fieldPosition="9"/>
    </format>
    <format dxfId="22">
      <pivotArea field="13" type="button" dataOnly="0" labelOnly="1" outline="0" axis="axisRow" fieldPosition="10"/>
    </format>
    <format dxfId="21">
      <pivotArea field="14" type="button" dataOnly="0" labelOnly="1" outline="0" axis="axisRow" fieldPosition="11"/>
    </format>
    <format dxfId="20">
      <pivotArea field="15" type="button" dataOnly="0" labelOnly="1" outline="0" axis="axisRow" fieldPosition="12"/>
    </format>
    <format dxfId="19">
      <pivotArea field="16" type="button" dataOnly="0" labelOnly="1" outline="0" axis="axisRow" fieldPosition="13"/>
    </format>
    <format dxfId="18">
      <pivotArea field="17" type="button" dataOnly="0" labelOnly="1" outline="0" axis="axisRow" fieldPosition="14"/>
    </format>
    <format dxfId="17">
      <pivotArea field="18" type="button" dataOnly="0" labelOnly="1" outline="0" axis="axisRow" fieldPosition="15"/>
    </format>
    <format dxfId="16">
      <pivotArea field="19" type="button" dataOnly="0" labelOnly="1" outline="0" axis="axisRow" fieldPosition="16"/>
    </format>
    <format dxfId="15">
      <pivotArea field="20" type="button" dataOnly="0" labelOnly="1" outline="0" axis="axisRow" fieldPosition="17"/>
    </format>
    <format dxfId="14">
      <pivotArea field="21" type="button" dataOnly="0" labelOnly="1" outline="0" axis="axisRow" fieldPosition="18"/>
    </format>
    <format dxfId="13">
      <pivotArea field="22" type="button" dataOnly="0" labelOnly="1" outline="0" axis="axisRow" fieldPosition="19"/>
    </format>
    <format dxfId="12">
      <pivotArea field="23" type="button" dataOnly="0" labelOnly="1" outline="0" axis="axisRow" fieldPosition="20"/>
    </format>
    <format dxfId="11">
      <pivotArea field="24" type="button" dataOnly="0" labelOnly="1" outline="0" axis="axisRow" fieldPosition="21"/>
    </format>
    <format dxfId="10">
      <pivotArea field="25" type="button" dataOnly="0" labelOnly="1" outline="0" axis="axisRow" fieldPosition="22"/>
    </format>
    <format dxfId="9">
      <pivotArea field="26" type="button" dataOnly="0" labelOnly="1" outline="0" axis="axisRow" fieldPosition="23"/>
    </format>
    <format dxfId="8">
      <pivotArea field="27" type="button" dataOnly="0" labelOnly="1" outline="0" axis="axisRow" fieldPosition="24"/>
    </format>
    <format dxfId="7">
      <pivotArea field="28" type="button" dataOnly="0" labelOnly="1" outline="0" axis="axisRow" fieldPosition="25"/>
    </format>
    <format dxfId="6">
      <pivotArea field="1" type="button" dataOnly="0" labelOnly="1" outline="0"/>
    </format>
    <format dxfId="5">
      <pivotArea field="11" type="button" dataOnly="0" labelOnly="1" outline="0" axis="axisRow" fieldPosition="8"/>
    </format>
    <format dxfId="4">
      <pivotArea field="9" type="button" dataOnly="0" labelOnly="1" outline="0" axis="axisRow" fieldPosition="2"/>
    </format>
    <format dxfId="3">
      <pivotArea field="10" type="button" dataOnly="0" labelOnly="1" outline="0" axis="axisRow" fieldPosition="3"/>
    </format>
    <format dxfId="2">
      <pivotArea field="2" type="button" dataOnly="0" labelOnly="1" outline="0"/>
    </format>
    <format dxfId="1">
      <pivotArea field="3" type="button" dataOnly="0" labelOnly="1" outline="0"/>
    </format>
    <format dxfId="0">
      <pivotArea field="0" type="button" dataOnly="0" labelOnly="1" outline="0" axis="axisRow" fieldPosition="4"/>
    </format>
  </format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Φύλλο3"/>
  <dimension ref="A3:AA59"/>
  <sheetViews>
    <sheetView topLeftCell="A28" workbookViewId="0">
      <selection activeCell="L33" sqref="L33"/>
    </sheetView>
  </sheetViews>
  <sheetFormatPr defaultRowHeight="15"/>
  <cols>
    <col min="1" max="1" width="19.5703125" bestFit="1" customWidth="1"/>
    <col min="2" max="2" width="21.7109375" bestFit="1" customWidth="1"/>
    <col min="3" max="3" width="12.5703125" bestFit="1" customWidth="1"/>
    <col min="4" max="4" width="8.42578125" bestFit="1" customWidth="1"/>
    <col min="5" max="5" width="4.85546875" bestFit="1" customWidth="1"/>
    <col min="6" max="6" width="20" style="45" bestFit="1" customWidth="1"/>
    <col min="7" max="7" width="22.140625" bestFit="1" customWidth="1"/>
    <col min="8" max="8" width="27.7109375" bestFit="1" customWidth="1"/>
    <col min="9" max="9" width="19.5703125" bestFit="1" customWidth="1"/>
    <col min="10" max="10" width="22.28515625" bestFit="1" customWidth="1"/>
    <col min="11" max="11" width="27.42578125" bestFit="1" customWidth="1"/>
    <col min="12" max="12" width="17" bestFit="1" customWidth="1"/>
    <col min="13" max="24" width="8.42578125" bestFit="1" customWidth="1"/>
    <col min="25" max="25" width="5.85546875" bestFit="1" customWidth="1"/>
    <col min="26" max="26" width="3.85546875" bestFit="1" customWidth="1"/>
    <col min="27" max="28" width="76.42578125" bestFit="1" customWidth="1"/>
    <col min="29" max="30" width="76.42578125" customWidth="1"/>
    <col min="31" max="32" width="7.42578125" customWidth="1"/>
  </cols>
  <sheetData>
    <row r="3" spans="1:27">
      <c r="F3"/>
    </row>
    <row r="4" spans="1:27" ht="273.75">
      <c r="A4" s="43" t="s">
        <v>41</v>
      </c>
      <c r="B4" s="43" t="s">
        <v>39</v>
      </c>
      <c r="C4" s="44" t="s">
        <v>81</v>
      </c>
      <c r="D4" s="44" t="s">
        <v>19</v>
      </c>
      <c r="E4" s="44" t="s">
        <v>68</v>
      </c>
      <c r="F4" s="43" t="s">
        <v>16</v>
      </c>
      <c r="G4" s="43" t="s">
        <v>17</v>
      </c>
      <c r="H4" s="43" t="s">
        <v>18</v>
      </c>
      <c r="I4" s="44" t="s">
        <v>20</v>
      </c>
      <c r="J4" s="44" t="s">
        <v>21</v>
      </c>
      <c r="K4" s="44" t="s">
        <v>22</v>
      </c>
      <c r="L4" s="44" t="s">
        <v>23</v>
      </c>
      <c r="M4" s="44" t="s">
        <v>24</v>
      </c>
      <c r="N4" s="44" t="s">
        <v>25</v>
      </c>
      <c r="O4" s="44" t="s">
        <v>26</v>
      </c>
      <c r="P4" s="44" t="s">
        <v>27</v>
      </c>
      <c r="Q4" s="44" t="s">
        <v>28</v>
      </c>
      <c r="R4" s="44" t="s">
        <v>29</v>
      </c>
      <c r="S4" s="44" t="s">
        <v>35</v>
      </c>
      <c r="T4" s="44" t="s">
        <v>10</v>
      </c>
      <c r="U4" s="44" t="s">
        <v>30</v>
      </c>
      <c r="V4" s="44" t="s">
        <v>31</v>
      </c>
      <c r="W4" s="44" t="s">
        <v>32</v>
      </c>
      <c r="X4" s="44" t="s">
        <v>33</v>
      </c>
      <c r="Y4" s="44" t="s">
        <v>34</v>
      </c>
      <c r="Z4" s="44" t="s">
        <v>42</v>
      </c>
      <c r="AA4" s="43" t="s">
        <v>63</v>
      </c>
    </row>
    <row r="5" spans="1:27">
      <c r="A5" t="s">
        <v>66</v>
      </c>
      <c r="B5" t="s">
        <v>67</v>
      </c>
      <c r="C5" t="s">
        <v>67</v>
      </c>
      <c r="D5" t="s">
        <v>67</v>
      </c>
      <c r="E5">
        <v>1</v>
      </c>
      <c r="F5" t="s">
        <v>323</v>
      </c>
      <c r="G5" t="s">
        <v>324</v>
      </c>
      <c r="H5" t="s">
        <v>164</v>
      </c>
      <c r="I5" t="s">
        <v>67</v>
      </c>
      <c r="J5" t="s">
        <v>67</v>
      </c>
      <c r="K5" t="s">
        <v>67</v>
      </c>
      <c r="L5" t="s">
        <v>67</v>
      </c>
      <c r="M5" t="s">
        <v>67</v>
      </c>
      <c r="N5" t="s">
        <v>67</v>
      </c>
      <c r="O5" t="s">
        <v>67</v>
      </c>
      <c r="P5" t="s">
        <v>67</v>
      </c>
      <c r="Q5" t="s">
        <v>67</v>
      </c>
      <c r="R5" t="s">
        <v>67</v>
      </c>
      <c r="S5" t="s">
        <v>67</v>
      </c>
      <c r="T5" t="s">
        <v>67</v>
      </c>
      <c r="U5" t="s">
        <v>66</v>
      </c>
      <c r="V5" t="s">
        <v>66</v>
      </c>
      <c r="W5" t="s">
        <v>66</v>
      </c>
      <c r="X5" t="s">
        <v>66</v>
      </c>
      <c r="Y5" t="s">
        <v>66</v>
      </c>
      <c r="Z5" t="s">
        <v>66</v>
      </c>
      <c r="AA5" t="s">
        <v>412</v>
      </c>
    </row>
    <row r="6" spans="1:27">
      <c r="A6">
        <v>21.2</v>
      </c>
      <c r="B6" t="s">
        <v>40</v>
      </c>
      <c r="C6" s="74">
        <v>35635</v>
      </c>
      <c r="D6">
        <v>14</v>
      </c>
      <c r="E6">
        <v>1</v>
      </c>
      <c r="F6" t="s">
        <v>294</v>
      </c>
      <c r="G6" t="s">
        <v>197</v>
      </c>
      <c r="H6" t="s">
        <v>130</v>
      </c>
      <c r="I6">
        <v>4</v>
      </c>
      <c r="J6">
        <v>5</v>
      </c>
      <c r="K6">
        <v>0</v>
      </c>
      <c r="L6">
        <v>7</v>
      </c>
      <c r="M6">
        <v>2</v>
      </c>
      <c r="N6">
        <v>13</v>
      </c>
      <c r="O6">
        <v>0</v>
      </c>
      <c r="P6">
        <v>0</v>
      </c>
      <c r="Q6">
        <v>0</v>
      </c>
      <c r="R6">
        <v>0</v>
      </c>
      <c r="S6" t="s">
        <v>38</v>
      </c>
      <c r="T6" t="s">
        <v>14</v>
      </c>
      <c r="U6">
        <v>1</v>
      </c>
      <c r="V6">
        <v>3</v>
      </c>
      <c r="W6">
        <v>17.2</v>
      </c>
      <c r="X6">
        <v>0</v>
      </c>
      <c r="Y6">
        <v>0</v>
      </c>
      <c r="Z6">
        <v>0</v>
      </c>
      <c r="AA6" t="s">
        <v>354</v>
      </c>
    </row>
    <row r="7" spans="1:27">
      <c r="A7">
        <v>17.8</v>
      </c>
      <c r="B7" t="s">
        <v>40</v>
      </c>
      <c r="C7" s="74">
        <v>37469</v>
      </c>
      <c r="D7">
        <v>10</v>
      </c>
      <c r="E7">
        <v>2</v>
      </c>
      <c r="F7" t="s">
        <v>321</v>
      </c>
      <c r="G7" t="s">
        <v>322</v>
      </c>
      <c r="H7" t="s">
        <v>130</v>
      </c>
      <c r="I7">
        <v>0</v>
      </c>
      <c r="J7">
        <v>0</v>
      </c>
      <c r="K7">
        <v>0</v>
      </c>
      <c r="L7">
        <v>7</v>
      </c>
      <c r="M7">
        <v>0</v>
      </c>
      <c r="N7">
        <v>9</v>
      </c>
      <c r="O7">
        <v>0</v>
      </c>
      <c r="P7">
        <v>0</v>
      </c>
      <c r="Q7">
        <v>0</v>
      </c>
      <c r="R7">
        <v>0</v>
      </c>
      <c r="S7" t="s">
        <v>37</v>
      </c>
      <c r="T7" t="s">
        <v>14</v>
      </c>
      <c r="U7">
        <v>0</v>
      </c>
      <c r="V7">
        <v>0</v>
      </c>
      <c r="W7">
        <v>16.8</v>
      </c>
      <c r="X7">
        <v>0</v>
      </c>
      <c r="Y7">
        <v>0</v>
      </c>
      <c r="Z7">
        <v>1</v>
      </c>
      <c r="AA7" t="s">
        <v>389</v>
      </c>
    </row>
    <row r="8" spans="1:27">
      <c r="A8">
        <v>16.8</v>
      </c>
      <c r="B8" t="s">
        <v>40</v>
      </c>
      <c r="C8" s="74">
        <v>37294</v>
      </c>
      <c r="D8">
        <v>12</v>
      </c>
      <c r="E8">
        <v>3</v>
      </c>
      <c r="F8" t="s">
        <v>280</v>
      </c>
      <c r="G8" t="s">
        <v>206</v>
      </c>
      <c r="H8" t="s">
        <v>137</v>
      </c>
      <c r="I8">
        <v>5</v>
      </c>
      <c r="J8">
        <v>11</v>
      </c>
      <c r="K8">
        <v>0</v>
      </c>
      <c r="L8">
        <v>5</v>
      </c>
      <c r="M8">
        <v>9</v>
      </c>
      <c r="N8">
        <v>11</v>
      </c>
      <c r="O8">
        <v>0</v>
      </c>
      <c r="P8">
        <v>0</v>
      </c>
      <c r="Q8">
        <v>0</v>
      </c>
      <c r="R8">
        <v>0</v>
      </c>
      <c r="S8" t="s">
        <v>38</v>
      </c>
      <c r="T8" t="s">
        <v>14</v>
      </c>
      <c r="U8">
        <v>0</v>
      </c>
      <c r="V8">
        <v>3</v>
      </c>
      <c r="W8">
        <v>13.8</v>
      </c>
      <c r="X8">
        <v>0</v>
      </c>
      <c r="Y8">
        <v>0</v>
      </c>
      <c r="Z8">
        <v>0</v>
      </c>
      <c r="AA8" t="s">
        <v>354</v>
      </c>
    </row>
    <row r="9" spans="1:27">
      <c r="A9">
        <v>16.3</v>
      </c>
      <c r="B9" t="s">
        <v>40</v>
      </c>
      <c r="C9" s="74">
        <v>36916</v>
      </c>
      <c r="D9">
        <v>13</v>
      </c>
      <c r="E9">
        <v>4</v>
      </c>
      <c r="F9" t="s">
        <v>169</v>
      </c>
      <c r="G9" t="s">
        <v>316</v>
      </c>
      <c r="H9" t="s">
        <v>273</v>
      </c>
      <c r="I9">
        <v>0</v>
      </c>
      <c r="J9">
        <v>0</v>
      </c>
      <c r="K9">
        <v>0</v>
      </c>
      <c r="L9">
        <v>6</v>
      </c>
      <c r="M9">
        <v>7</v>
      </c>
      <c r="N9">
        <v>2</v>
      </c>
      <c r="O9">
        <v>0</v>
      </c>
      <c r="P9">
        <v>0</v>
      </c>
      <c r="Q9">
        <v>0</v>
      </c>
      <c r="R9">
        <v>0</v>
      </c>
      <c r="S9" t="s">
        <v>38</v>
      </c>
      <c r="T9" t="s">
        <v>14</v>
      </c>
      <c r="U9">
        <v>0.5</v>
      </c>
      <c r="V9">
        <v>0</v>
      </c>
      <c r="W9">
        <v>15.8</v>
      </c>
      <c r="X9">
        <v>0</v>
      </c>
      <c r="Y9">
        <v>0</v>
      </c>
      <c r="Z9">
        <v>0</v>
      </c>
      <c r="AA9" t="s">
        <v>354</v>
      </c>
    </row>
    <row r="10" spans="1:27">
      <c r="A10">
        <v>15.700000000000001</v>
      </c>
      <c r="B10" t="s">
        <v>82</v>
      </c>
      <c r="C10" s="74">
        <v>37421</v>
      </c>
      <c r="D10">
        <v>16</v>
      </c>
      <c r="E10">
        <v>5</v>
      </c>
      <c r="F10" t="s">
        <v>289</v>
      </c>
      <c r="G10" t="s">
        <v>173</v>
      </c>
      <c r="H10" t="s">
        <v>290</v>
      </c>
      <c r="I10">
        <v>0</v>
      </c>
      <c r="J10">
        <v>0</v>
      </c>
      <c r="K10">
        <v>0</v>
      </c>
      <c r="L10">
        <v>6</v>
      </c>
      <c r="M10">
        <v>4</v>
      </c>
      <c r="N10">
        <v>0</v>
      </c>
      <c r="O10">
        <v>0</v>
      </c>
      <c r="P10">
        <v>0</v>
      </c>
      <c r="Q10">
        <v>0</v>
      </c>
      <c r="R10">
        <v>0</v>
      </c>
      <c r="S10" t="s">
        <v>38</v>
      </c>
      <c r="T10" t="s">
        <v>14</v>
      </c>
      <c r="U10">
        <v>0.5</v>
      </c>
      <c r="V10">
        <v>0</v>
      </c>
      <c r="W10">
        <v>15.200000000000001</v>
      </c>
      <c r="X10">
        <v>0</v>
      </c>
      <c r="Y10">
        <v>0</v>
      </c>
      <c r="Z10">
        <v>0</v>
      </c>
      <c r="AA10" t="s">
        <v>354</v>
      </c>
    </row>
    <row r="11" spans="1:27">
      <c r="A11">
        <v>14.9</v>
      </c>
      <c r="B11" t="s">
        <v>40</v>
      </c>
      <c r="C11" s="74">
        <v>37469</v>
      </c>
      <c r="D11">
        <v>15</v>
      </c>
      <c r="E11">
        <v>6</v>
      </c>
      <c r="F11" t="s">
        <v>310</v>
      </c>
      <c r="G11" t="s">
        <v>311</v>
      </c>
      <c r="H11" t="s">
        <v>130</v>
      </c>
      <c r="I11">
        <v>0</v>
      </c>
      <c r="J11">
        <v>0</v>
      </c>
      <c r="K11">
        <v>0</v>
      </c>
      <c r="L11">
        <v>5</v>
      </c>
      <c r="M11">
        <v>7</v>
      </c>
      <c r="N11">
        <v>0</v>
      </c>
      <c r="O11">
        <v>0</v>
      </c>
      <c r="P11">
        <v>0</v>
      </c>
      <c r="Q11">
        <v>0</v>
      </c>
      <c r="R11">
        <v>0</v>
      </c>
      <c r="S11" t="s">
        <v>38</v>
      </c>
      <c r="T11" t="s">
        <v>14</v>
      </c>
      <c r="U11">
        <v>1.5</v>
      </c>
      <c r="V11">
        <v>0</v>
      </c>
      <c r="W11">
        <v>13.4</v>
      </c>
      <c r="X11">
        <v>0</v>
      </c>
      <c r="Y11">
        <v>0</v>
      </c>
      <c r="Z11">
        <v>0</v>
      </c>
      <c r="AA11" t="s">
        <v>354</v>
      </c>
    </row>
    <row r="12" spans="1:27">
      <c r="A12">
        <v>14.5</v>
      </c>
      <c r="B12" t="s">
        <v>40</v>
      </c>
      <c r="C12" s="74">
        <v>38925</v>
      </c>
      <c r="D12">
        <v>17</v>
      </c>
      <c r="E12">
        <v>7</v>
      </c>
      <c r="F12" t="s">
        <v>270</v>
      </c>
      <c r="G12" t="s">
        <v>197</v>
      </c>
      <c r="H12" t="s">
        <v>271</v>
      </c>
      <c r="I12">
        <v>0</v>
      </c>
      <c r="J12">
        <v>0</v>
      </c>
      <c r="K12">
        <v>0</v>
      </c>
      <c r="L12">
        <v>5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 t="s">
        <v>38</v>
      </c>
      <c r="T12" t="s">
        <v>14</v>
      </c>
      <c r="U12">
        <v>2.5</v>
      </c>
      <c r="V12">
        <v>0</v>
      </c>
      <c r="W12">
        <v>12</v>
      </c>
      <c r="X12">
        <v>0</v>
      </c>
      <c r="Y12">
        <v>0</v>
      </c>
      <c r="Z12">
        <v>0</v>
      </c>
      <c r="AA12" t="s">
        <v>389</v>
      </c>
    </row>
    <row r="13" spans="1:27">
      <c r="A13">
        <v>11.9</v>
      </c>
      <c r="B13" t="s">
        <v>40</v>
      </c>
      <c r="C13" s="74">
        <v>40431</v>
      </c>
      <c r="D13">
        <v>19</v>
      </c>
      <c r="E13">
        <v>8</v>
      </c>
      <c r="F13" t="s">
        <v>277</v>
      </c>
      <c r="G13" t="s">
        <v>93</v>
      </c>
      <c r="H13" t="s">
        <v>97</v>
      </c>
      <c r="I13">
        <v>0</v>
      </c>
      <c r="J13">
        <v>0</v>
      </c>
      <c r="K13">
        <v>0</v>
      </c>
      <c r="L13">
        <v>3</v>
      </c>
      <c r="M13">
        <v>6</v>
      </c>
      <c r="N13">
        <v>7</v>
      </c>
      <c r="O13">
        <v>0</v>
      </c>
      <c r="P13">
        <v>0</v>
      </c>
      <c r="Q13">
        <v>0</v>
      </c>
      <c r="R13">
        <v>0</v>
      </c>
      <c r="S13" t="s">
        <v>38</v>
      </c>
      <c r="T13" t="s">
        <v>14</v>
      </c>
      <c r="U13">
        <v>3.5</v>
      </c>
      <c r="V13">
        <v>0</v>
      </c>
      <c r="W13">
        <v>8.4</v>
      </c>
      <c r="X13">
        <v>0</v>
      </c>
      <c r="Y13">
        <v>0</v>
      </c>
      <c r="Z13">
        <v>0</v>
      </c>
      <c r="AA13" t="s">
        <v>358</v>
      </c>
    </row>
    <row r="14" spans="1:27">
      <c r="A14">
        <v>11.600000000000001</v>
      </c>
      <c r="B14" t="s">
        <v>40</v>
      </c>
      <c r="C14" s="74">
        <v>38925</v>
      </c>
      <c r="D14">
        <v>14</v>
      </c>
      <c r="E14">
        <v>9</v>
      </c>
      <c r="F14" t="s">
        <v>220</v>
      </c>
      <c r="G14" t="s">
        <v>197</v>
      </c>
      <c r="H14" t="s">
        <v>286</v>
      </c>
      <c r="I14">
        <v>0</v>
      </c>
      <c r="J14">
        <v>0</v>
      </c>
      <c r="K14">
        <v>0</v>
      </c>
      <c r="L14">
        <v>4</v>
      </c>
      <c r="M14">
        <v>5</v>
      </c>
      <c r="N14">
        <v>0</v>
      </c>
      <c r="O14">
        <v>0</v>
      </c>
      <c r="P14">
        <v>0</v>
      </c>
      <c r="Q14">
        <v>0</v>
      </c>
      <c r="R14">
        <v>0</v>
      </c>
      <c r="S14" t="s">
        <v>38</v>
      </c>
      <c r="T14" t="s">
        <v>14</v>
      </c>
      <c r="U14">
        <v>1</v>
      </c>
      <c r="V14">
        <v>0</v>
      </c>
      <c r="W14">
        <v>10.600000000000001</v>
      </c>
      <c r="X14">
        <v>0</v>
      </c>
      <c r="Y14">
        <v>0</v>
      </c>
      <c r="Z14">
        <v>0</v>
      </c>
      <c r="AA14" t="s">
        <v>354</v>
      </c>
    </row>
    <row r="15" spans="1:27">
      <c r="A15">
        <v>11.1</v>
      </c>
      <c r="B15" t="s">
        <v>40</v>
      </c>
      <c r="C15" s="74">
        <v>39576</v>
      </c>
      <c r="D15">
        <v>17</v>
      </c>
      <c r="E15">
        <v>10</v>
      </c>
      <c r="F15" t="s">
        <v>313</v>
      </c>
      <c r="G15" t="s">
        <v>314</v>
      </c>
      <c r="H15" t="s">
        <v>97</v>
      </c>
      <c r="I15">
        <v>0</v>
      </c>
      <c r="J15">
        <v>0</v>
      </c>
      <c r="K15">
        <v>0</v>
      </c>
      <c r="L15">
        <v>3</v>
      </c>
      <c r="M15">
        <v>7</v>
      </c>
      <c r="N15">
        <v>0</v>
      </c>
      <c r="O15">
        <v>0</v>
      </c>
      <c r="P15">
        <v>0</v>
      </c>
      <c r="Q15">
        <v>0</v>
      </c>
      <c r="R15">
        <v>0</v>
      </c>
      <c r="S15" t="s">
        <v>38</v>
      </c>
      <c r="T15" t="s">
        <v>14</v>
      </c>
      <c r="U15">
        <v>2.5</v>
      </c>
      <c r="V15">
        <v>0</v>
      </c>
      <c r="W15">
        <v>8.6</v>
      </c>
      <c r="X15">
        <v>0</v>
      </c>
      <c r="Y15">
        <v>0</v>
      </c>
      <c r="Z15">
        <v>0</v>
      </c>
      <c r="AA15" t="s">
        <v>354</v>
      </c>
    </row>
    <row r="16" spans="1:27">
      <c r="A16">
        <v>10.5</v>
      </c>
      <c r="B16" t="s">
        <v>82</v>
      </c>
      <c r="C16" s="74">
        <v>35234</v>
      </c>
      <c r="D16">
        <v>18.66</v>
      </c>
      <c r="E16">
        <v>11</v>
      </c>
      <c r="F16" t="s">
        <v>276</v>
      </c>
      <c r="G16" t="s">
        <v>134</v>
      </c>
      <c r="H16" t="s">
        <v>94</v>
      </c>
      <c r="I16">
        <v>0</v>
      </c>
      <c r="J16">
        <v>0</v>
      </c>
      <c r="K16">
        <v>0</v>
      </c>
      <c r="L16">
        <v>3</v>
      </c>
      <c r="M16">
        <v>9</v>
      </c>
      <c r="N16">
        <v>0</v>
      </c>
      <c r="O16">
        <v>0</v>
      </c>
      <c r="P16">
        <v>0</v>
      </c>
      <c r="Q16">
        <v>0</v>
      </c>
      <c r="R16">
        <v>0</v>
      </c>
      <c r="S16" t="s">
        <v>38</v>
      </c>
      <c r="T16" t="s">
        <v>14</v>
      </c>
      <c r="U16">
        <v>1.5</v>
      </c>
      <c r="V16">
        <v>0</v>
      </c>
      <c r="W16">
        <v>9</v>
      </c>
      <c r="X16">
        <v>0</v>
      </c>
      <c r="Y16">
        <v>0</v>
      </c>
      <c r="Z16">
        <v>0</v>
      </c>
      <c r="AA16" t="s">
        <v>408</v>
      </c>
    </row>
    <row r="17" spans="1:27">
      <c r="A17">
        <v>7.6000000000000005</v>
      </c>
      <c r="B17" t="s">
        <v>82</v>
      </c>
      <c r="C17" s="74">
        <v>38504</v>
      </c>
      <c r="D17">
        <v>17.36</v>
      </c>
      <c r="E17">
        <v>12</v>
      </c>
      <c r="F17" t="s">
        <v>295</v>
      </c>
      <c r="G17" t="s">
        <v>296</v>
      </c>
      <c r="H17" t="s">
        <v>297</v>
      </c>
      <c r="I17">
        <v>0</v>
      </c>
      <c r="J17">
        <v>0</v>
      </c>
      <c r="K17">
        <v>0</v>
      </c>
      <c r="L17">
        <v>2</v>
      </c>
      <c r="M17">
        <v>9</v>
      </c>
      <c r="N17">
        <v>14</v>
      </c>
      <c r="O17">
        <v>0</v>
      </c>
      <c r="P17">
        <v>0</v>
      </c>
      <c r="Q17">
        <v>0</v>
      </c>
      <c r="R17">
        <v>0</v>
      </c>
      <c r="S17" t="s">
        <v>38</v>
      </c>
      <c r="T17" t="s">
        <v>12</v>
      </c>
      <c r="U17">
        <v>1</v>
      </c>
      <c r="V17">
        <v>0</v>
      </c>
      <c r="W17">
        <v>6.6000000000000005</v>
      </c>
      <c r="X17">
        <v>0</v>
      </c>
      <c r="Y17">
        <v>0</v>
      </c>
      <c r="Z17">
        <v>0</v>
      </c>
      <c r="AA17" t="s">
        <v>354</v>
      </c>
    </row>
    <row r="18" spans="1:27">
      <c r="A18">
        <v>6.8000000000000007</v>
      </c>
      <c r="B18" t="s">
        <v>40</v>
      </c>
      <c r="C18" s="74">
        <v>37826</v>
      </c>
      <c r="D18">
        <v>16</v>
      </c>
      <c r="E18">
        <v>13</v>
      </c>
      <c r="F18" t="s">
        <v>329</v>
      </c>
      <c r="G18" t="s">
        <v>296</v>
      </c>
      <c r="H18" t="s">
        <v>89</v>
      </c>
      <c r="I18">
        <v>0</v>
      </c>
      <c r="J18">
        <v>0</v>
      </c>
      <c r="K18">
        <v>0</v>
      </c>
      <c r="L18">
        <v>2</v>
      </c>
      <c r="M18">
        <v>0</v>
      </c>
      <c r="N18">
        <v>9</v>
      </c>
      <c r="O18">
        <v>0</v>
      </c>
      <c r="P18">
        <v>0</v>
      </c>
      <c r="Q18">
        <v>0</v>
      </c>
      <c r="R18">
        <v>0</v>
      </c>
      <c r="S18" t="s">
        <v>38</v>
      </c>
      <c r="T18" t="s">
        <v>14</v>
      </c>
      <c r="U18">
        <v>2</v>
      </c>
      <c r="V18">
        <v>0</v>
      </c>
      <c r="W18">
        <v>4.8000000000000007</v>
      </c>
      <c r="X18">
        <v>0</v>
      </c>
      <c r="Y18">
        <v>0</v>
      </c>
      <c r="Z18">
        <v>0</v>
      </c>
      <c r="AA18" t="s">
        <v>358</v>
      </c>
    </row>
    <row r="19" spans="1:27">
      <c r="A19">
        <v>6.5</v>
      </c>
      <c r="B19" t="s">
        <v>82</v>
      </c>
      <c r="C19" s="74">
        <v>34876</v>
      </c>
      <c r="D19">
        <v>18.86</v>
      </c>
      <c r="E19">
        <v>14</v>
      </c>
      <c r="F19" t="s">
        <v>298</v>
      </c>
      <c r="G19" t="s">
        <v>299</v>
      </c>
      <c r="H19" t="s">
        <v>300</v>
      </c>
      <c r="I19">
        <v>0</v>
      </c>
      <c r="J19">
        <v>0</v>
      </c>
      <c r="K19">
        <v>0</v>
      </c>
      <c r="L19">
        <v>1</v>
      </c>
      <c r="M19">
        <v>8</v>
      </c>
      <c r="N19">
        <v>0</v>
      </c>
      <c r="O19">
        <v>0</v>
      </c>
      <c r="P19">
        <v>0</v>
      </c>
      <c r="Q19">
        <v>0</v>
      </c>
      <c r="R19">
        <v>0</v>
      </c>
      <c r="S19" t="s">
        <v>37</v>
      </c>
      <c r="T19" t="s">
        <v>14</v>
      </c>
      <c r="U19">
        <v>1.5</v>
      </c>
      <c r="V19">
        <v>0</v>
      </c>
      <c r="W19">
        <v>4</v>
      </c>
      <c r="X19">
        <v>0</v>
      </c>
      <c r="Y19">
        <v>0</v>
      </c>
      <c r="Z19">
        <v>1</v>
      </c>
      <c r="AA19" t="s">
        <v>354</v>
      </c>
    </row>
    <row r="20" spans="1:27">
      <c r="A20">
        <v>6</v>
      </c>
      <c r="B20" t="s">
        <v>40</v>
      </c>
      <c r="C20" s="74">
        <v>36560</v>
      </c>
      <c r="D20">
        <v>14</v>
      </c>
      <c r="E20">
        <v>15</v>
      </c>
      <c r="F20" t="s">
        <v>293</v>
      </c>
      <c r="G20" t="s">
        <v>93</v>
      </c>
      <c r="H20" t="s">
        <v>150</v>
      </c>
      <c r="I20">
        <v>0</v>
      </c>
      <c r="J20">
        <v>0</v>
      </c>
      <c r="K20">
        <v>0</v>
      </c>
      <c r="L20">
        <v>2</v>
      </c>
      <c r="M20">
        <v>1</v>
      </c>
      <c r="N20">
        <v>1</v>
      </c>
      <c r="O20">
        <v>0</v>
      </c>
      <c r="P20">
        <v>0</v>
      </c>
      <c r="Q20">
        <v>0</v>
      </c>
      <c r="R20">
        <v>0</v>
      </c>
      <c r="S20" t="s">
        <v>38</v>
      </c>
      <c r="T20" t="s">
        <v>14</v>
      </c>
      <c r="U20">
        <v>1</v>
      </c>
      <c r="V20">
        <v>0</v>
      </c>
      <c r="W20">
        <v>5</v>
      </c>
      <c r="X20">
        <v>0</v>
      </c>
      <c r="Y20">
        <v>0</v>
      </c>
      <c r="Z20">
        <v>0</v>
      </c>
      <c r="AA20" t="s">
        <v>354</v>
      </c>
    </row>
    <row r="21" spans="1:27">
      <c r="A21">
        <v>5.4</v>
      </c>
      <c r="B21" t="s">
        <v>40</v>
      </c>
      <c r="C21" s="74">
        <v>36374</v>
      </c>
      <c r="D21">
        <v>14</v>
      </c>
      <c r="E21">
        <v>16</v>
      </c>
      <c r="F21" t="s">
        <v>345</v>
      </c>
      <c r="G21" t="s">
        <v>240</v>
      </c>
      <c r="H21" t="s">
        <v>164</v>
      </c>
      <c r="I21">
        <v>0</v>
      </c>
      <c r="J21">
        <v>0</v>
      </c>
      <c r="K21">
        <v>0</v>
      </c>
      <c r="L21">
        <v>1</v>
      </c>
      <c r="M21">
        <v>5</v>
      </c>
      <c r="N21">
        <v>13</v>
      </c>
      <c r="O21">
        <v>0</v>
      </c>
      <c r="P21">
        <v>0</v>
      </c>
      <c r="Q21">
        <v>0</v>
      </c>
      <c r="R21">
        <v>0</v>
      </c>
      <c r="S21" t="s">
        <v>37</v>
      </c>
      <c r="T21" t="s">
        <v>14</v>
      </c>
      <c r="U21">
        <v>1</v>
      </c>
      <c r="V21">
        <v>0</v>
      </c>
      <c r="W21">
        <v>3.4000000000000004</v>
      </c>
      <c r="X21">
        <v>0</v>
      </c>
      <c r="Y21">
        <v>0</v>
      </c>
      <c r="Z21">
        <v>1</v>
      </c>
      <c r="AA21" t="s">
        <v>353</v>
      </c>
    </row>
    <row r="22" spans="1:27">
      <c r="A22">
        <v>4.8000000000000007</v>
      </c>
      <c r="B22" t="s">
        <v>40</v>
      </c>
      <c r="C22" s="74">
        <v>40865</v>
      </c>
      <c r="D22">
        <v>16</v>
      </c>
      <c r="E22">
        <v>17</v>
      </c>
      <c r="F22" t="s">
        <v>304</v>
      </c>
      <c r="G22" t="s">
        <v>305</v>
      </c>
      <c r="H22" t="s">
        <v>306</v>
      </c>
      <c r="I22">
        <v>0</v>
      </c>
      <c r="J22">
        <v>0</v>
      </c>
      <c r="K22">
        <v>0</v>
      </c>
      <c r="L22">
        <v>1</v>
      </c>
      <c r="M22">
        <v>2</v>
      </c>
      <c r="N22">
        <v>2</v>
      </c>
      <c r="O22">
        <v>0</v>
      </c>
      <c r="P22">
        <v>0</v>
      </c>
      <c r="Q22">
        <v>0</v>
      </c>
      <c r="R22">
        <v>0</v>
      </c>
      <c r="S22" t="s">
        <v>38</v>
      </c>
      <c r="T22" t="s">
        <v>14</v>
      </c>
      <c r="U22">
        <v>2</v>
      </c>
      <c r="V22">
        <v>0</v>
      </c>
      <c r="W22">
        <v>2.8000000000000003</v>
      </c>
      <c r="X22">
        <v>0</v>
      </c>
      <c r="Y22">
        <v>0</v>
      </c>
      <c r="Z22">
        <v>0</v>
      </c>
      <c r="AA22" t="s">
        <v>354</v>
      </c>
    </row>
    <row r="23" spans="1:27">
      <c r="A23">
        <v>4.4000000000000004</v>
      </c>
      <c r="B23" t="s">
        <v>40</v>
      </c>
      <c r="C23" s="74">
        <v>40865</v>
      </c>
      <c r="D23">
        <v>16.73</v>
      </c>
      <c r="E23">
        <v>18</v>
      </c>
      <c r="F23" t="s">
        <v>274</v>
      </c>
      <c r="G23" t="s">
        <v>275</v>
      </c>
      <c r="H23" t="s">
        <v>147</v>
      </c>
      <c r="I23">
        <v>0</v>
      </c>
      <c r="J23">
        <v>0</v>
      </c>
      <c r="K23">
        <v>0</v>
      </c>
      <c r="L23">
        <v>1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 t="s">
        <v>38</v>
      </c>
      <c r="T23" t="s">
        <v>14</v>
      </c>
      <c r="U23">
        <v>2</v>
      </c>
      <c r="V23">
        <v>0</v>
      </c>
      <c r="W23">
        <v>2.4000000000000004</v>
      </c>
      <c r="X23">
        <v>0</v>
      </c>
      <c r="Y23">
        <v>0</v>
      </c>
      <c r="Z23">
        <v>0</v>
      </c>
      <c r="AA23" t="s">
        <v>360</v>
      </c>
    </row>
    <row r="24" spans="1:27">
      <c r="A24">
        <v>4.2</v>
      </c>
      <c r="B24" t="s">
        <v>40</v>
      </c>
      <c r="C24" s="74">
        <v>42062</v>
      </c>
      <c r="D24">
        <v>11</v>
      </c>
      <c r="E24">
        <v>19</v>
      </c>
      <c r="F24" t="s">
        <v>315</v>
      </c>
      <c r="G24" t="s">
        <v>299</v>
      </c>
      <c r="H24" t="s">
        <v>97</v>
      </c>
      <c r="I24">
        <v>13</v>
      </c>
      <c r="J24">
        <v>3</v>
      </c>
      <c r="K24">
        <v>25</v>
      </c>
      <c r="L24">
        <v>0</v>
      </c>
      <c r="M24">
        <v>6</v>
      </c>
      <c r="N24">
        <v>12</v>
      </c>
      <c r="O24">
        <v>0</v>
      </c>
      <c r="P24">
        <v>0</v>
      </c>
      <c r="Q24">
        <v>0</v>
      </c>
      <c r="R24">
        <v>0</v>
      </c>
      <c r="S24" t="s">
        <v>38</v>
      </c>
      <c r="T24" t="s">
        <v>14</v>
      </c>
      <c r="U24">
        <v>0</v>
      </c>
      <c r="V24">
        <v>3</v>
      </c>
      <c r="W24">
        <v>1.2000000000000002</v>
      </c>
      <c r="X24">
        <v>0</v>
      </c>
      <c r="Y24">
        <v>0</v>
      </c>
      <c r="Z24">
        <v>0</v>
      </c>
      <c r="AA24" t="s">
        <v>354</v>
      </c>
    </row>
    <row r="25" spans="1:27">
      <c r="A25">
        <v>4.0999999999999996</v>
      </c>
      <c r="B25" t="s">
        <v>40</v>
      </c>
      <c r="C25" s="74">
        <v>40865</v>
      </c>
      <c r="D25">
        <v>13</v>
      </c>
      <c r="E25">
        <v>20</v>
      </c>
      <c r="F25" t="s">
        <v>291</v>
      </c>
      <c r="G25" t="s">
        <v>292</v>
      </c>
      <c r="H25" t="s">
        <v>97</v>
      </c>
      <c r="I25">
        <v>0</v>
      </c>
      <c r="J25">
        <v>0</v>
      </c>
      <c r="K25">
        <v>0</v>
      </c>
      <c r="L25">
        <v>1</v>
      </c>
      <c r="M25">
        <v>6</v>
      </c>
      <c r="N25">
        <v>0</v>
      </c>
      <c r="O25">
        <v>0</v>
      </c>
      <c r="P25">
        <v>0</v>
      </c>
      <c r="Q25">
        <v>0</v>
      </c>
      <c r="R25">
        <v>0</v>
      </c>
      <c r="S25" t="s">
        <v>38</v>
      </c>
      <c r="T25" t="s">
        <v>14</v>
      </c>
      <c r="U25">
        <v>0.5</v>
      </c>
      <c r="V25">
        <v>0</v>
      </c>
      <c r="W25">
        <v>3.6</v>
      </c>
      <c r="X25">
        <v>0</v>
      </c>
      <c r="Y25">
        <v>0</v>
      </c>
      <c r="Z25">
        <v>0</v>
      </c>
      <c r="AA25" t="s">
        <v>354</v>
      </c>
    </row>
    <row r="26" spans="1:27">
      <c r="C26" s="74">
        <v>41263</v>
      </c>
      <c r="D26">
        <v>16</v>
      </c>
      <c r="E26">
        <v>21</v>
      </c>
      <c r="F26" t="s">
        <v>330</v>
      </c>
      <c r="G26" t="s">
        <v>331</v>
      </c>
      <c r="H26" t="s">
        <v>188</v>
      </c>
      <c r="I26">
        <v>0</v>
      </c>
      <c r="J26">
        <v>7</v>
      </c>
      <c r="K26">
        <v>0</v>
      </c>
      <c r="L26">
        <v>0</v>
      </c>
      <c r="M26">
        <v>8</v>
      </c>
      <c r="N26">
        <v>6</v>
      </c>
      <c r="O26">
        <v>0</v>
      </c>
      <c r="P26">
        <v>0</v>
      </c>
      <c r="Q26">
        <v>0</v>
      </c>
      <c r="R26">
        <v>0</v>
      </c>
      <c r="S26" t="s">
        <v>38</v>
      </c>
      <c r="T26" t="s">
        <v>14</v>
      </c>
      <c r="U26">
        <v>2</v>
      </c>
      <c r="V26">
        <v>0.5</v>
      </c>
      <c r="W26">
        <v>1.6</v>
      </c>
      <c r="X26">
        <v>0</v>
      </c>
      <c r="Y26">
        <v>0</v>
      </c>
      <c r="Z26">
        <v>0</v>
      </c>
      <c r="AA26" t="s">
        <v>396</v>
      </c>
    </row>
    <row r="27" spans="1:27">
      <c r="A27">
        <v>4</v>
      </c>
      <c r="B27" t="s">
        <v>40</v>
      </c>
      <c r="C27" s="74">
        <v>42062</v>
      </c>
      <c r="D27">
        <v>14</v>
      </c>
      <c r="E27">
        <v>22</v>
      </c>
      <c r="F27" t="s">
        <v>333</v>
      </c>
      <c r="G27" t="s">
        <v>334</v>
      </c>
      <c r="H27" t="s">
        <v>99</v>
      </c>
      <c r="I27">
        <v>13</v>
      </c>
      <c r="J27">
        <v>7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 t="s">
        <v>38</v>
      </c>
      <c r="T27" t="s">
        <v>14</v>
      </c>
      <c r="U27">
        <v>1</v>
      </c>
      <c r="V27">
        <v>3</v>
      </c>
      <c r="W27">
        <v>0</v>
      </c>
      <c r="X27">
        <v>0</v>
      </c>
      <c r="Y27">
        <v>0</v>
      </c>
      <c r="Z27">
        <v>0</v>
      </c>
      <c r="AA27" t="s">
        <v>353</v>
      </c>
    </row>
    <row r="28" spans="1:27">
      <c r="A28">
        <v>3.9000000000000004</v>
      </c>
      <c r="B28" t="s">
        <v>40</v>
      </c>
      <c r="C28" s="74">
        <v>37084</v>
      </c>
      <c r="D28">
        <v>13</v>
      </c>
      <c r="E28">
        <v>23</v>
      </c>
      <c r="F28" t="s">
        <v>343</v>
      </c>
      <c r="G28" t="s">
        <v>344</v>
      </c>
      <c r="H28" t="s">
        <v>164</v>
      </c>
      <c r="I28">
        <v>0</v>
      </c>
      <c r="J28">
        <v>0</v>
      </c>
      <c r="K28">
        <v>0</v>
      </c>
      <c r="L28">
        <v>1</v>
      </c>
      <c r="M28">
        <v>5</v>
      </c>
      <c r="N28">
        <v>0</v>
      </c>
      <c r="O28">
        <v>0</v>
      </c>
      <c r="P28">
        <v>0</v>
      </c>
      <c r="Q28">
        <v>0</v>
      </c>
      <c r="R28">
        <v>0</v>
      </c>
      <c r="S28" t="s">
        <v>38</v>
      </c>
      <c r="T28" t="s">
        <v>14</v>
      </c>
      <c r="U28">
        <v>0.5</v>
      </c>
      <c r="V28">
        <v>0</v>
      </c>
      <c r="W28">
        <v>3.4000000000000004</v>
      </c>
      <c r="X28">
        <v>0</v>
      </c>
      <c r="Y28">
        <v>0</v>
      </c>
      <c r="Z28">
        <v>0</v>
      </c>
      <c r="AA28" t="s">
        <v>360</v>
      </c>
    </row>
    <row r="29" spans="1:27">
      <c r="A29">
        <v>3.2</v>
      </c>
      <c r="B29" t="s">
        <v>40</v>
      </c>
      <c r="C29" s="74">
        <v>39674</v>
      </c>
      <c r="D29">
        <v>12</v>
      </c>
      <c r="E29">
        <v>24</v>
      </c>
      <c r="F29" t="s">
        <v>317</v>
      </c>
      <c r="G29" t="s">
        <v>93</v>
      </c>
      <c r="H29" t="s">
        <v>318</v>
      </c>
      <c r="I29">
        <v>0</v>
      </c>
      <c r="J29">
        <v>0</v>
      </c>
      <c r="K29">
        <v>0</v>
      </c>
      <c r="L29">
        <v>1</v>
      </c>
      <c r="M29">
        <v>4</v>
      </c>
      <c r="N29">
        <v>4</v>
      </c>
      <c r="O29">
        <v>0</v>
      </c>
      <c r="P29">
        <v>0</v>
      </c>
      <c r="Q29">
        <v>0</v>
      </c>
      <c r="R29">
        <v>0</v>
      </c>
      <c r="S29" t="s">
        <v>38</v>
      </c>
      <c r="T29" t="s">
        <v>14</v>
      </c>
      <c r="U29">
        <v>0</v>
      </c>
      <c r="V29">
        <v>0</v>
      </c>
      <c r="W29">
        <v>3.2</v>
      </c>
      <c r="X29">
        <v>0</v>
      </c>
      <c r="Y29">
        <v>0</v>
      </c>
      <c r="Z29">
        <v>0</v>
      </c>
      <c r="AA29" t="s">
        <v>356</v>
      </c>
    </row>
    <row r="30" spans="1:27">
      <c r="A30">
        <v>3</v>
      </c>
      <c r="B30" t="s">
        <v>40</v>
      </c>
      <c r="C30" s="74">
        <v>42062</v>
      </c>
      <c r="D30">
        <v>18</v>
      </c>
      <c r="E30">
        <v>25</v>
      </c>
      <c r="F30" t="s">
        <v>342</v>
      </c>
      <c r="G30" t="s">
        <v>288</v>
      </c>
      <c r="H30" t="s">
        <v>102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 t="s">
        <v>38</v>
      </c>
      <c r="T30" t="s">
        <v>14</v>
      </c>
      <c r="U30">
        <v>3</v>
      </c>
      <c r="V30">
        <v>0</v>
      </c>
      <c r="W30">
        <v>0</v>
      </c>
      <c r="X30">
        <v>0</v>
      </c>
      <c r="Y30">
        <v>0</v>
      </c>
      <c r="Z30">
        <v>0</v>
      </c>
      <c r="AA30" t="s">
        <v>356</v>
      </c>
    </row>
    <row r="31" spans="1:27">
      <c r="A31">
        <v>2.9000000000000004</v>
      </c>
      <c r="B31" t="s">
        <v>82</v>
      </c>
      <c r="C31" s="74">
        <v>39238</v>
      </c>
      <c r="D31">
        <v>16.54</v>
      </c>
      <c r="E31">
        <v>26</v>
      </c>
      <c r="F31" t="s">
        <v>312</v>
      </c>
      <c r="G31" t="s">
        <v>168</v>
      </c>
      <c r="H31" t="s">
        <v>238</v>
      </c>
      <c r="I31">
        <v>0</v>
      </c>
      <c r="J31">
        <v>0</v>
      </c>
      <c r="K31">
        <v>0</v>
      </c>
      <c r="L31">
        <v>1</v>
      </c>
      <c r="M31">
        <v>0</v>
      </c>
      <c r="N31">
        <v>10</v>
      </c>
      <c r="O31">
        <v>0</v>
      </c>
      <c r="P31">
        <v>0</v>
      </c>
      <c r="Q31">
        <v>0</v>
      </c>
      <c r="R31">
        <v>0</v>
      </c>
      <c r="S31" t="s">
        <v>38</v>
      </c>
      <c r="T31" t="s">
        <v>14</v>
      </c>
      <c r="U31">
        <v>0.5</v>
      </c>
      <c r="V31">
        <v>0</v>
      </c>
      <c r="W31">
        <v>2.4000000000000004</v>
      </c>
      <c r="X31">
        <v>0</v>
      </c>
      <c r="Y31">
        <v>0</v>
      </c>
      <c r="Z31">
        <v>0</v>
      </c>
      <c r="AA31" t="s">
        <v>395</v>
      </c>
    </row>
    <row r="32" spans="1:27">
      <c r="A32">
        <v>2.6</v>
      </c>
      <c r="B32" t="s">
        <v>40</v>
      </c>
      <c r="C32" s="74">
        <v>42062</v>
      </c>
      <c r="D32">
        <v>14</v>
      </c>
      <c r="E32">
        <v>27</v>
      </c>
      <c r="F32" t="s">
        <v>264</v>
      </c>
      <c r="G32" t="s">
        <v>179</v>
      </c>
      <c r="H32" t="s">
        <v>161</v>
      </c>
      <c r="I32">
        <v>0</v>
      </c>
      <c r="J32">
        <v>0</v>
      </c>
      <c r="K32">
        <v>0</v>
      </c>
      <c r="L32">
        <v>0</v>
      </c>
      <c r="M32">
        <v>8</v>
      </c>
      <c r="N32">
        <v>0</v>
      </c>
      <c r="O32">
        <v>0</v>
      </c>
      <c r="P32">
        <v>0</v>
      </c>
      <c r="Q32">
        <v>0</v>
      </c>
      <c r="R32">
        <v>0</v>
      </c>
      <c r="S32" t="s">
        <v>38</v>
      </c>
      <c r="T32" t="s">
        <v>14</v>
      </c>
      <c r="U32">
        <v>1</v>
      </c>
      <c r="V32">
        <v>0</v>
      </c>
      <c r="W32">
        <v>1.6</v>
      </c>
      <c r="X32">
        <v>0</v>
      </c>
      <c r="Y32">
        <v>0</v>
      </c>
      <c r="Z32">
        <v>0</v>
      </c>
      <c r="AA32" t="s">
        <v>377</v>
      </c>
    </row>
    <row r="33" spans="1:27">
      <c r="E33">
        <v>33</v>
      </c>
      <c r="F33" t="s">
        <v>303</v>
      </c>
      <c r="G33" t="s">
        <v>288</v>
      </c>
      <c r="H33" t="s">
        <v>130</v>
      </c>
      <c r="I33">
        <v>0</v>
      </c>
      <c r="J33">
        <v>0</v>
      </c>
      <c r="K33">
        <v>0</v>
      </c>
      <c r="L33">
        <v>0</v>
      </c>
      <c r="M33">
        <v>8</v>
      </c>
      <c r="N33">
        <v>0</v>
      </c>
      <c r="O33">
        <v>0</v>
      </c>
      <c r="P33">
        <v>0</v>
      </c>
      <c r="Q33">
        <v>0</v>
      </c>
      <c r="R33">
        <v>0</v>
      </c>
      <c r="S33" t="s">
        <v>38</v>
      </c>
      <c r="T33" t="s">
        <v>14</v>
      </c>
      <c r="U33">
        <v>1</v>
      </c>
      <c r="V33">
        <v>0</v>
      </c>
      <c r="W33">
        <v>1.6</v>
      </c>
      <c r="X33">
        <v>0</v>
      </c>
      <c r="Y33">
        <v>0</v>
      </c>
      <c r="Z33">
        <v>0</v>
      </c>
      <c r="AA33" t="s">
        <v>394</v>
      </c>
    </row>
    <row r="34" spans="1:27">
      <c r="A34">
        <v>2.5</v>
      </c>
      <c r="B34" t="s">
        <v>82</v>
      </c>
      <c r="C34" s="74">
        <v>38140</v>
      </c>
      <c r="D34">
        <v>16.899999999999999</v>
      </c>
      <c r="E34">
        <v>28</v>
      </c>
      <c r="F34" t="s">
        <v>267</v>
      </c>
      <c r="G34" t="s">
        <v>268</v>
      </c>
      <c r="H34" t="s">
        <v>103</v>
      </c>
      <c r="I34">
        <v>0</v>
      </c>
      <c r="J34">
        <v>0</v>
      </c>
      <c r="K34">
        <v>0</v>
      </c>
      <c r="L34">
        <v>0</v>
      </c>
      <c r="M34">
        <v>10</v>
      </c>
      <c r="N34">
        <v>0</v>
      </c>
      <c r="O34">
        <v>0</v>
      </c>
      <c r="P34">
        <v>0</v>
      </c>
      <c r="Q34">
        <v>0</v>
      </c>
      <c r="R34">
        <v>0</v>
      </c>
      <c r="S34" t="s">
        <v>38</v>
      </c>
      <c r="T34" t="s">
        <v>14</v>
      </c>
      <c r="U34">
        <v>0.5</v>
      </c>
      <c r="V34">
        <v>0</v>
      </c>
      <c r="W34">
        <v>2</v>
      </c>
      <c r="X34">
        <v>0</v>
      </c>
      <c r="Y34">
        <v>0</v>
      </c>
      <c r="Z34">
        <v>0</v>
      </c>
      <c r="AA34" t="s">
        <v>388</v>
      </c>
    </row>
    <row r="35" spans="1:27">
      <c r="A35">
        <v>2</v>
      </c>
      <c r="B35" t="s">
        <v>40</v>
      </c>
      <c r="C35" s="74">
        <v>40865</v>
      </c>
      <c r="D35">
        <v>16</v>
      </c>
      <c r="E35">
        <v>30</v>
      </c>
      <c r="F35" t="s">
        <v>351</v>
      </c>
      <c r="G35" t="s">
        <v>307</v>
      </c>
      <c r="H35" t="s">
        <v>130</v>
      </c>
      <c r="I35">
        <v>0</v>
      </c>
      <c r="J35">
        <v>0</v>
      </c>
      <c r="K35">
        <v>0</v>
      </c>
      <c r="L35" t="s">
        <v>67</v>
      </c>
      <c r="M35" t="s">
        <v>67</v>
      </c>
      <c r="N35" t="s">
        <v>67</v>
      </c>
      <c r="O35">
        <v>0</v>
      </c>
      <c r="P35">
        <v>0</v>
      </c>
      <c r="Q35">
        <v>0</v>
      </c>
      <c r="R35">
        <v>0</v>
      </c>
      <c r="S35" t="s">
        <v>38</v>
      </c>
      <c r="T35" t="s">
        <v>14</v>
      </c>
      <c r="U35">
        <v>2</v>
      </c>
      <c r="V35">
        <v>0</v>
      </c>
      <c r="W35">
        <v>0</v>
      </c>
      <c r="X35">
        <v>0</v>
      </c>
      <c r="Y35">
        <v>0</v>
      </c>
      <c r="Z35">
        <v>0</v>
      </c>
      <c r="AA35" t="s">
        <v>354</v>
      </c>
    </row>
    <row r="36" spans="1:27">
      <c r="C36" s="74">
        <v>35430</v>
      </c>
      <c r="D36">
        <v>16</v>
      </c>
      <c r="E36">
        <v>29</v>
      </c>
      <c r="F36" t="s">
        <v>279</v>
      </c>
      <c r="G36" t="s">
        <v>93</v>
      </c>
      <c r="H36" t="s">
        <v>113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 t="s">
        <v>38</v>
      </c>
      <c r="T36" t="s">
        <v>14</v>
      </c>
      <c r="U36">
        <v>2</v>
      </c>
      <c r="V36">
        <v>0</v>
      </c>
      <c r="W36">
        <v>0</v>
      </c>
      <c r="X36">
        <v>0</v>
      </c>
      <c r="Y36">
        <v>0</v>
      </c>
      <c r="Z36">
        <v>0</v>
      </c>
      <c r="AA36" t="s">
        <v>354</v>
      </c>
    </row>
    <row r="37" spans="1:27">
      <c r="B37" t="s">
        <v>82</v>
      </c>
      <c r="C37" s="74">
        <v>34134</v>
      </c>
      <c r="D37">
        <v>19.66</v>
      </c>
      <c r="E37">
        <v>31</v>
      </c>
      <c r="F37" t="s">
        <v>327</v>
      </c>
      <c r="G37" t="s">
        <v>93</v>
      </c>
      <c r="H37" t="s">
        <v>328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 t="s">
        <v>38</v>
      </c>
      <c r="T37" t="s">
        <v>14</v>
      </c>
      <c r="U37">
        <v>2</v>
      </c>
      <c r="V37">
        <v>0</v>
      </c>
      <c r="W37">
        <v>0</v>
      </c>
      <c r="X37">
        <v>0</v>
      </c>
      <c r="Y37">
        <v>0</v>
      </c>
      <c r="Z37">
        <v>0</v>
      </c>
      <c r="AA37" t="s">
        <v>358</v>
      </c>
    </row>
    <row r="38" spans="1:27">
      <c r="A38">
        <v>1.8</v>
      </c>
      <c r="B38" t="s">
        <v>40</v>
      </c>
      <c r="C38" s="74">
        <v>35643</v>
      </c>
      <c r="D38">
        <v>12</v>
      </c>
      <c r="E38">
        <v>32</v>
      </c>
      <c r="F38" t="s">
        <v>301</v>
      </c>
      <c r="G38" t="s">
        <v>93</v>
      </c>
      <c r="H38" t="s">
        <v>302</v>
      </c>
      <c r="I38">
        <v>0</v>
      </c>
      <c r="J38">
        <v>0</v>
      </c>
      <c r="K38">
        <v>0</v>
      </c>
      <c r="L38">
        <v>0</v>
      </c>
      <c r="M38">
        <v>9</v>
      </c>
      <c r="N38">
        <v>0</v>
      </c>
      <c r="O38">
        <v>0</v>
      </c>
      <c r="P38">
        <v>0</v>
      </c>
      <c r="Q38">
        <v>0</v>
      </c>
      <c r="R38">
        <v>0</v>
      </c>
      <c r="S38" t="s">
        <v>38</v>
      </c>
      <c r="T38" t="s">
        <v>14</v>
      </c>
      <c r="U38">
        <v>0</v>
      </c>
      <c r="V38">
        <v>0</v>
      </c>
      <c r="W38">
        <v>1.8</v>
      </c>
      <c r="X38">
        <v>0</v>
      </c>
      <c r="Y38">
        <v>0</v>
      </c>
      <c r="Z38">
        <v>0</v>
      </c>
      <c r="AA38" t="s">
        <v>393</v>
      </c>
    </row>
    <row r="39" spans="1:27">
      <c r="A39">
        <v>1.5</v>
      </c>
      <c r="B39" t="s">
        <v>82</v>
      </c>
      <c r="C39" s="74">
        <v>35235</v>
      </c>
      <c r="D39">
        <v>18.71</v>
      </c>
      <c r="E39">
        <v>34</v>
      </c>
      <c r="F39" t="s">
        <v>178</v>
      </c>
      <c r="G39" t="s">
        <v>93</v>
      </c>
      <c r="H39" t="s">
        <v>94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 t="s">
        <v>38</v>
      </c>
      <c r="T39" t="s">
        <v>14</v>
      </c>
      <c r="U39">
        <v>1.5</v>
      </c>
      <c r="V39">
        <v>0</v>
      </c>
      <c r="W39">
        <v>0</v>
      </c>
      <c r="X39">
        <v>0</v>
      </c>
      <c r="Y39">
        <v>0</v>
      </c>
      <c r="Z39">
        <v>0</v>
      </c>
      <c r="AA39" t="s">
        <v>360</v>
      </c>
    </row>
    <row r="40" spans="1:27">
      <c r="A40">
        <v>1.4000000000000001</v>
      </c>
      <c r="B40" t="s">
        <v>40</v>
      </c>
      <c r="C40" s="74">
        <v>39576</v>
      </c>
      <c r="D40">
        <v>10</v>
      </c>
      <c r="E40">
        <v>35</v>
      </c>
      <c r="F40" t="s">
        <v>282</v>
      </c>
      <c r="G40" t="s">
        <v>194</v>
      </c>
      <c r="H40" t="s">
        <v>283</v>
      </c>
      <c r="I40">
        <v>0</v>
      </c>
      <c r="J40">
        <v>0</v>
      </c>
      <c r="K40">
        <v>0</v>
      </c>
      <c r="L40">
        <v>0</v>
      </c>
      <c r="M40">
        <v>7</v>
      </c>
      <c r="N40">
        <v>0</v>
      </c>
      <c r="O40">
        <v>0</v>
      </c>
      <c r="P40">
        <v>0</v>
      </c>
      <c r="Q40">
        <v>0</v>
      </c>
      <c r="R40">
        <v>0</v>
      </c>
      <c r="S40" t="s">
        <v>38</v>
      </c>
      <c r="T40" t="s">
        <v>14</v>
      </c>
      <c r="U40">
        <v>0</v>
      </c>
      <c r="V40">
        <v>0</v>
      </c>
      <c r="W40">
        <v>1.4000000000000001</v>
      </c>
      <c r="X40">
        <v>0</v>
      </c>
      <c r="Y40">
        <v>0</v>
      </c>
      <c r="Z40">
        <v>0</v>
      </c>
      <c r="AA40" t="s">
        <v>354</v>
      </c>
    </row>
    <row r="41" spans="1:27">
      <c r="C41" s="74">
        <v>36916</v>
      </c>
      <c r="D41">
        <v>10</v>
      </c>
      <c r="E41">
        <v>37</v>
      </c>
      <c r="F41" t="s">
        <v>347</v>
      </c>
      <c r="G41" t="s">
        <v>93</v>
      </c>
      <c r="H41" t="s">
        <v>348</v>
      </c>
      <c r="I41">
        <v>0</v>
      </c>
      <c r="J41">
        <v>0</v>
      </c>
      <c r="K41">
        <v>0</v>
      </c>
      <c r="L41">
        <v>0</v>
      </c>
      <c r="M41">
        <v>7</v>
      </c>
      <c r="N41">
        <v>13</v>
      </c>
      <c r="O41">
        <v>0</v>
      </c>
      <c r="P41">
        <v>0</v>
      </c>
      <c r="Q41">
        <v>0</v>
      </c>
      <c r="R41">
        <v>0</v>
      </c>
      <c r="S41" t="s">
        <v>38</v>
      </c>
      <c r="T41" t="s">
        <v>14</v>
      </c>
      <c r="U41">
        <v>0</v>
      </c>
      <c r="V41">
        <v>0</v>
      </c>
      <c r="W41">
        <v>1.4000000000000001</v>
      </c>
      <c r="X41">
        <v>0</v>
      </c>
      <c r="Y41">
        <v>0</v>
      </c>
      <c r="Z41">
        <v>0</v>
      </c>
      <c r="AA41" t="s">
        <v>390</v>
      </c>
    </row>
    <row r="42" spans="1:27">
      <c r="B42" t="s">
        <v>82</v>
      </c>
      <c r="C42" s="74">
        <v>39602</v>
      </c>
      <c r="D42">
        <v>13.27</v>
      </c>
      <c r="E42">
        <v>36</v>
      </c>
      <c r="F42" t="s">
        <v>339</v>
      </c>
      <c r="G42" t="s">
        <v>340</v>
      </c>
      <c r="H42" t="s">
        <v>112</v>
      </c>
      <c r="I42">
        <v>0</v>
      </c>
      <c r="J42">
        <v>0</v>
      </c>
      <c r="K42">
        <v>0</v>
      </c>
      <c r="L42">
        <v>0</v>
      </c>
      <c r="M42">
        <v>7</v>
      </c>
      <c r="N42">
        <v>0</v>
      </c>
      <c r="O42">
        <v>0</v>
      </c>
      <c r="P42">
        <v>0</v>
      </c>
      <c r="Q42">
        <v>0</v>
      </c>
      <c r="R42">
        <v>0</v>
      </c>
      <c r="S42" t="s">
        <v>38</v>
      </c>
      <c r="T42" t="s">
        <v>14</v>
      </c>
      <c r="U42">
        <v>0</v>
      </c>
      <c r="V42">
        <v>0</v>
      </c>
      <c r="W42">
        <v>1.4000000000000001</v>
      </c>
      <c r="X42">
        <v>0</v>
      </c>
      <c r="Y42">
        <v>0</v>
      </c>
      <c r="Z42">
        <v>0</v>
      </c>
      <c r="AA42" t="s">
        <v>397</v>
      </c>
    </row>
    <row r="43" spans="1:27">
      <c r="A43">
        <v>1.2000000000000002</v>
      </c>
      <c r="B43" t="s">
        <v>40</v>
      </c>
      <c r="C43" s="74">
        <v>42062</v>
      </c>
      <c r="D43">
        <v>12</v>
      </c>
      <c r="E43">
        <v>38</v>
      </c>
      <c r="F43" t="s">
        <v>287</v>
      </c>
      <c r="G43" t="s">
        <v>288</v>
      </c>
      <c r="H43" t="s">
        <v>130</v>
      </c>
      <c r="I43">
        <v>0</v>
      </c>
      <c r="J43">
        <v>0</v>
      </c>
      <c r="K43">
        <v>0</v>
      </c>
      <c r="L43">
        <v>0</v>
      </c>
      <c r="M43">
        <v>6</v>
      </c>
      <c r="N43">
        <v>12</v>
      </c>
      <c r="O43">
        <v>0</v>
      </c>
      <c r="P43">
        <v>0</v>
      </c>
      <c r="Q43">
        <v>0</v>
      </c>
      <c r="R43">
        <v>0</v>
      </c>
      <c r="S43" t="s">
        <v>38</v>
      </c>
      <c r="T43" t="s">
        <v>14</v>
      </c>
      <c r="U43">
        <v>0</v>
      </c>
      <c r="V43">
        <v>0</v>
      </c>
      <c r="W43">
        <v>1.2000000000000002</v>
      </c>
      <c r="X43">
        <v>0</v>
      </c>
      <c r="Y43">
        <v>0</v>
      </c>
      <c r="Z43">
        <v>0</v>
      </c>
      <c r="AA43" t="s">
        <v>392</v>
      </c>
    </row>
    <row r="44" spans="1:27">
      <c r="A44">
        <v>1</v>
      </c>
      <c r="B44" t="s">
        <v>40</v>
      </c>
      <c r="C44" s="74">
        <v>39678</v>
      </c>
      <c r="D44">
        <v>14</v>
      </c>
      <c r="E44">
        <v>39</v>
      </c>
      <c r="F44" t="s">
        <v>266</v>
      </c>
      <c r="G44" t="s">
        <v>269</v>
      </c>
      <c r="H44" t="s">
        <v>102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 t="s">
        <v>38</v>
      </c>
      <c r="T44" t="s">
        <v>14</v>
      </c>
      <c r="U44">
        <v>1</v>
      </c>
      <c r="V44">
        <v>0</v>
      </c>
      <c r="W44">
        <v>0</v>
      </c>
      <c r="X44">
        <v>0</v>
      </c>
      <c r="Y44">
        <v>0</v>
      </c>
      <c r="Z44">
        <v>0</v>
      </c>
      <c r="AA44" t="s">
        <v>409</v>
      </c>
    </row>
    <row r="45" spans="1:27">
      <c r="C45" s="74">
        <v>42062</v>
      </c>
      <c r="D45">
        <v>11</v>
      </c>
      <c r="E45">
        <v>41</v>
      </c>
      <c r="F45" t="s">
        <v>284</v>
      </c>
      <c r="G45" t="s">
        <v>179</v>
      </c>
      <c r="H45" t="s">
        <v>285</v>
      </c>
      <c r="I45">
        <v>0</v>
      </c>
      <c r="J45">
        <v>0</v>
      </c>
      <c r="K45">
        <v>0</v>
      </c>
      <c r="L45">
        <v>0</v>
      </c>
      <c r="M45">
        <v>5</v>
      </c>
      <c r="N45">
        <v>0</v>
      </c>
      <c r="O45">
        <v>0</v>
      </c>
      <c r="P45">
        <v>0</v>
      </c>
      <c r="Q45">
        <v>0</v>
      </c>
      <c r="R45">
        <v>0</v>
      </c>
      <c r="S45" t="s">
        <v>38</v>
      </c>
      <c r="T45" t="s">
        <v>14</v>
      </c>
      <c r="U45">
        <v>0</v>
      </c>
      <c r="V45">
        <v>0</v>
      </c>
      <c r="W45">
        <v>1</v>
      </c>
      <c r="X45">
        <v>0</v>
      </c>
      <c r="Y45">
        <v>0</v>
      </c>
      <c r="Z45">
        <v>0</v>
      </c>
      <c r="AA45" t="s">
        <v>391</v>
      </c>
    </row>
    <row r="46" spans="1:27">
      <c r="B46" t="s">
        <v>82</v>
      </c>
      <c r="C46" s="74">
        <v>34876</v>
      </c>
      <c r="D46">
        <v>17.71</v>
      </c>
      <c r="E46">
        <v>40</v>
      </c>
      <c r="F46" t="s">
        <v>278</v>
      </c>
      <c r="G46" t="s">
        <v>93</v>
      </c>
      <c r="H46" t="s">
        <v>158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 t="s">
        <v>38</v>
      </c>
      <c r="T46" t="s">
        <v>14</v>
      </c>
      <c r="U46">
        <v>1</v>
      </c>
      <c r="V46">
        <v>0</v>
      </c>
      <c r="W46">
        <v>0</v>
      </c>
      <c r="X46">
        <v>0</v>
      </c>
      <c r="Y46">
        <v>0</v>
      </c>
      <c r="Z46">
        <v>0</v>
      </c>
      <c r="AA46" t="s">
        <v>354</v>
      </c>
    </row>
    <row r="47" spans="1:27">
      <c r="A47">
        <v>0.5</v>
      </c>
      <c r="B47" t="s">
        <v>40</v>
      </c>
      <c r="C47" s="74">
        <v>40400</v>
      </c>
      <c r="D47">
        <v>13</v>
      </c>
      <c r="E47">
        <v>43</v>
      </c>
      <c r="F47" t="s">
        <v>308</v>
      </c>
      <c r="G47" t="s">
        <v>309</v>
      </c>
      <c r="H47" t="s">
        <v>113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 t="s">
        <v>38</v>
      </c>
      <c r="T47" t="s">
        <v>14</v>
      </c>
      <c r="U47">
        <v>0.5</v>
      </c>
      <c r="V47">
        <v>0</v>
      </c>
      <c r="W47">
        <v>0</v>
      </c>
      <c r="X47">
        <v>0</v>
      </c>
      <c r="Y47">
        <v>0</v>
      </c>
      <c r="Z47">
        <v>0</v>
      </c>
      <c r="AA47" t="s">
        <v>394</v>
      </c>
    </row>
    <row r="48" spans="1:27">
      <c r="C48" s="74">
        <v>37651</v>
      </c>
      <c r="D48">
        <v>10</v>
      </c>
      <c r="E48">
        <v>44</v>
      </c>
      <c r="F48" t="s">
        <v>337</v>
      </c>
      <c r="G48" t="s">
        <v>338</v>
      </c>
      <c r="H48" t="s">
        <v>130</v>
      </c>
      <c r="I48">
        <v>0</v>
      </c>
      <c r="J48">
        <v>6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 t="s">
        <v>38</v>
      </c>
      <c r="T48" t="s">
        <v>14</v>
      </c>
      <c r="U48">
        <v>0</v>
      </c>
      <c r="V48">
        <v>0.5</v>
      </c>
      <c r="W48">
        <v>0</v>
      </c>
      <c r="X48">
        <v>0</v>
      </c>
      <c r="Y48">
        <v>0</v>
      </c>
      <c r="Z48">
        <v>0</v>
      </c>
      <c r="AA48" t="s">
        <v>354</v>
      </c>
    </row>
    <row r="49" spans="1:27">
      <c r="B49" t="s">
        <v>82</v>
      </c>
      <c r="C49" s="74">
        <v>35962</v>
      </c>
      <c r="D49">
        <v>16.73</v>
      </c>
      <c r="E49">
        <v>42</v>
      </c>
      <c r="F49" t="s">
        <v>272</v>
      </c>
      <c r="G49" t="s">
        <v>197</v>
      </c>
      <c r="H49" t="s">
        <v>273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 t="s">
        <v>38</v>
      </c>
      <c r="T49" t="s">
        <v>14</v>
      </c>
      <c r="U49">
        <v>0.5</v>
      </c>
      <c r="V49">
        <v>0</v>
      </c>
      <c r="W49">
        <v>0</v>
      </c>
      <c r="X49">
        <v>0</v>
      </c>
      <c r="Y49">
        <v>0</v>
      </c>
      <c r="Z49">
        <v>0</v>
      </c>
      <c r="AA49" t="s">
        <v>354</v>
      </c>
    </row>
    <row r="50" spans="1:27">
      <c r="A50">
        <v>0</v>
      </c>
      <c r="B50" t="s">
        <v>40</v>
      </c>
      <c r="C50" s="74">
        <v>35430</v>
      </c>
      <c r="D50">
        <v>12</v>
      </c>
      <c r="E50">
        <v>51</v>
      </c>
      <c r="F50" t="s">
        <v>341</v>
      </c>
      <c r="G50" t="s">
        <v>275</v>
      </c>
      <c r="H50" t="s">
        <v>238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 t="s">
        <v>38</v>
      </c>
      <c r="T50" t="s">
        <v>14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 t="s">
        <v>354</v>
      </c>
    </row>
    <row r="51" spans="1:27">
      <c r="C51" s="74">
        <v>37294</v>
      </c>
      <c r="D51">
        <v>10</v>
      </c>
      <c r="E51">
        <v>45</v>
      </c>
      <c r="F51" t="s">
        <v>281</v>
      </c>
      <c r="G51" t="s">
        <v>93</v>
      </c>
      <c r="H51" t="s">
        <v>130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 t="s">
        <v>38</v>
      </c>
      <c r="T51" t="s">
        <v>14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 t="s">
        <v>354</v>
      </c>
    </row>
    <row r="52" spans="1:27">
      <c r="C52" s="74">
        <v>42062</v>
      </c>
      <c r="D52">
        <v>11</v>
      </c>
      <c r="E52">
        <v>50</v>
      </c>
      <c r="F52" t="s">
        <v>335</v>
      </c>
      <c r="G52" t="s">
        <v>336</v>
      </c>
      <c r="H52" t="s">
        <v>97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 t="s">
        <v>38</v>
      </c>
      <c r="T52" t="s">
        <v>14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 t="s">
        <v>387</v>
      </c>
    </row>
    <row r="53" spans="1:27">
      <c r="E53">
        <v>52</v>
      </c>
      <c r="F53" t="s">
        <v>346</v>
      </c>
      <c r="G53" t="s">
        <v>93</v>
      </c>
      <c r="H53" t="s">
        <v>137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 t="s">
        <v>38</v>
      </c>
      <c r="T53" t="s">
        <v>14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 t="s">
        <v>398</v>
      </c>
    </row>
    <row r="54" spans="1:27">
      <c r="C54" s="74">
        <v>41263</v>
      </c>
      <c r="D54">
        <v>10</v>
      </c>
      <c r="E54">
        <v>46</v>
      </c>
      <c r="F54" t="s">
        <v>289</v>
      </c>
      <c r="G54" t="s">
        <v>206</v>
      </c>
      <c r="H54" t="s">
        <v>137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 t="s">
        <v>38</v>
      </c>
      <c r="T54" t="s">
        <v>14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 t="s">
        <v>410</v>
      </c>
    </row>
    <row r="55" spans="1:27">
      <c r="C55" s="74">
        <v>38771</v>
      </c>
      <c r="D55">
        <v>12</v>
      </c>
      <c r="E55">
        <v>48</v>
      </c>
      <c r="F55" t="s">
        <v>325</v>
      </c>
      <c r="G55" t="s">
        <v>223</v>
      </c>
      <c r="H55" t="s">
        <v>326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 t="s">
        <v>38</v>
      </c>
      <c r="T55" t="s">
        <v>14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 t="s">
        <v>358</v>
      </c>
    </row>
    <row r="56" spans="1:27">
      <c r="B56" t="s">
        <v>82</v>
      </c>
      <c r="C56" s="74">
        <v>36706</v>
      </c>
      <c r="D56">
        <v>15.7</v>
      </c>
      <c r="E56">
        <v>47</v>
      </c>
      <c r="F56" t="s">
        <v>319</v>
      </c>
      <c r="G56" t="s">
        <v>93</v>
      </c>
      <c r="H56" t="s">
        <v>320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 t="s">
        <v>38</v>
      </c>
      <c r="T56" t="s">
        <v>14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 t="s">
        <v>354</v>
      </c>
    </row>
    <row r="57" spans="1:27">
      <c r="C57" s="74">
        <v>36052</v>
      </c>
      <c r="D57">
        <v>13</v>
      </c>
      <c r="E57">
        <v>49</v>
      </c>
      <c r="F57" t="s">
        <v>332</v>
      </c>
      <c r="G57" t="s">
        <v>173</v>
      </c>
      <c r="H57" t="s">
        <v>118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 t="s">
        <v>38</v>
      </c>
      <c r="T57" t="s">
        <v>14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 t="s">
        <v>365</v>
      </c>
    </row>
    <row r="58" spans="1:27">
      <c r="A58" t="s">
        <v>65</v>
      </c>
      <c r="F58"/>
    </row>
    <row r="59" spans="1:27">
      <c r="F59"/>
    </row>
  </sheetData>
  <pageMargins left="0.7" right="0.7" top="0.75" bottom="0.75" header="0.3" footer="0.3"/>
  <pageSetup paperSize="9" orientation="portrait" horizontalDpi="300" verticalDpi="0" copies="0"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Φύλλο5"/>
  <dimension ref="B1:S12"/>
  <sheetViews>
    <sheetView workbookViewId="0">
      <selection activeCell="K2" sqref="K2:K3"/>
    </sheetView>
  </sheetViews>
  <sheetFormatPr defaultRowHeight="15"/>
  <cols>
    <col min="2" max="2" width="11.85546875" bestFit="1" customWidth="1"/>
    <col min="3" max="3" width="10.28515625" bestFit="1" customWidth="1"/>
    <col min="4" max="4" width="15" bestFit="1" customWidth="1"/>
    <col min="5" max="5" width="8.28515625" customWidth="1"/>
    <col min="6" max="6" width="12.7109375" bestFit="1" customWidth="1"/>
    <col min="7" max="7" width="15" bestFit="1" customWidth="1"/>
    <col min="8" max="8" width="3.7109375" bestFit="1" customWidth="1"/>
    <col min="9" max="9" width="15" bestFit="1" customWidth="1"/>
    <col min="10" max="10" width="18.140625" bestFit="1" customWidth="1"/>
    <col min="11" max="11" width="4.28515625" bestFit="1" customWidth="1"/>
    <col min="12" max="14" width="6.5703125" bestFit="1" customWidth="1"/>
    <col min="15" max="17" width="3.7109375" bestFit="1" customWidth="1"/>
    <col min="18" max="18" width="13.140625" bestFit="1" customWidth="1"/>
    <col min="19" max="19" width="14" customWidth="1"/>
  </cols>
  <sheetData>
    <row r="1" spans="2:19" ht="288.75">
      <c r="B1" s="1" t="s">
        <v>57</v>
      </c>
      <c r="C1" s="1" t="s">
        <v>43</v>
      </c>
      <c r="D1" s="1" t="s">
        <v>71</v>
      </c>
      <c r="E1" s="1" t="s">
        <v>44</v>
      </c>
      <c r="F1" s="26" t="s">
        <v>0</v>
      </c>
      <c r="G1" s="31" t="s">
        <v>1</v>
      </c>
      <c r="H1" s="32" t="s">
        <v>2</v>
      </c>
      <c r="I1" s="60" t="s">
        <v>60</v>
      </c>
      <c r="J1" s="62" t="s">
        <v>39</v>
      </c>
      <c r="K1" s="2" t="s">
        <v>3</v>
      </c>
      <c r="L1" s="2" t="s">
        <v>4</v>
      </c>
      <c r="M1" s="2" t="s">
        <v>5</v>
      </c>
      <c r="N1" s="2" t="s">
        <v>6</v>
      </c>
      <c r="O1" s="3" t="s">
        <v>8</v>
      </c>
      <c r="P1" s="2" t="s">
        <v>9</v>
      </c>
      <c r="Q1" s="13" t="s">
        <v>10</v>
      </c>
      <c r="R1" s="14" t="s">
        <v>7</v>
      </c>
      <c r="S1" s="33" t="s">
        <v>63</v>
      </c>
    </row>
    <row r="2" spans="2:19" ht="15.75" thickBot="1">
      <c r="B2" s="4" t="s">
        <v>58</v>
      </c>
      <c r="C2" s="4" t="s">
        <v>45</v>
      </c>
      <c r="D2" s="27" t="s">
        <v>70</v>
      </c>
      <c r="E2" s="6" t="s">
        <v>53</v>
      </c>
      <c r="F2" s="27" t="s">
        <v>11</v>
      </c>
      <c r="G2" s="27" t="s">
        <v>12</v>
      </c>
      <c r="H2" s="29"/>
      <c r="I2" s="15" t="s">
        <v>61</v>
      </c>
      <c r="J2" s="63" t="s">
        <v>82</v>
      </c>
      <c r="K2" s="5" t="s">
        <v>12</v>
      </c>
      <c r="L2" s="5"/>
      <c r="M2" s="5"/>
      <c r="N2" s="5"/>
      <c r="O2" s="5"/>
      <c r="P2" s="5"/>
      <c r="Q2" s="5"/>
      <c r="R2" s="4" t="s">
        <v>36</v>
      </c>
      <c r="S2" s="4"/>
    </row>
    <row r="3" spans="2:19" ht="15.75" thickBot="1">
      <c r="B3" s="6" t="s">
        <v>59</v>
      </c>
      <c r="C3" s="4" t="s">
        <v>46</v>
      </c>
      <c r="D3" s="28" t="s">
        <v>15</v>
      </c>
      <c r="F3" s="28" t="s">
        <v>13</v>
      </c>
      <c r="G3" s="27" t="s">
        <v>14</v>
      </c>
      <c r="H3" s="29"/>
      <c r="I3" s="61" t="s">
        <v>62</v>
      </c>
      <c r="J3" s="64" t="s">
        <v>40</v>
      </c>
      <c r="K3" s="7" t="s">
        <v>14</v>
      </c>
      <c r="L3" s="7"/>
      <c r="M3" s="7"/>
      <c r="N3" s="7"/>
      <c r="O3" s="7"/>
      <c r="P3" s="7"/>
      <c r="Q3" s="7"/>
      <c r="R3" s="4" t="s">
        <v>37</v>
      </c>
    </row>
    <row r="4" spans="2:19" ht="15.75" thickBot="1">
      <c r="C4" s="4" t="s">
        <v>47</v>
      </c>
      <c r="G4" s="28" t="s">
        <v>15</v>
      </c>
      <c r="H4" s="30"/>
      <c r="I4" s="5"/>
      <c r="J4" s="5"/>
      <c r="R4" s="6" t="s">
        <v>38</v>
      </c>
    </row>
    <row r="5" spans="2:19">
      <c r="C5" s="4" t="s">
        <v>48</v>
      </c>
      <c r="J5" s="15"/>
    </row>
    <row r="6" spans="2:19">
      <c r="C6" s="4" t="s">
        <v>49</v>
      </c>
    </row>
    <row r="7" spans="2:19">
      <c r="C7" s="4" t="s">
        <v>50</v>
      </c>
    </row>
    <row r="8" spans="2:19">
      <c r="C8" s="4" t="s">
        <v>51</v>
      </c>
    </row>
    <row r="9" spans="2:19">
      <c r="C9" s="4" t="s">
        <v>52</v>
      </c>
    </row>
    <row r="10" spans="2:19">
      <c r="C10" s="4" t="s">
        <v>54</v>
      </c>
    </row>
    <row r="11" spans="2:19">
      <c r="C11" s="4" t="s">
        <v>55</v>
      </c>
    </row>
    <row r="12" spans="2:19" ht="15.75" thickBot="1">
      <c r="C12" s="6" t="s">
        <v>56</v>
      </c>
    </row>
  </sheetData>
  <dataValidations count="2">
    <dataValidation type="list" allowBlank="1" showInputMessage="1" showErrorMessage="1" sqref="R9 N9:O9">
      <formula1>"ΚΑΤΗΓΟΡΙΑ_ΠΙΝΑΚΑ1"</formula1>
    </dataValidation>
    <dataValidation type="list" showDropDown="1" showInputMessage="1" showErrorMessage="1" sqref="F2:F3">
      <formula1>"ΚΑΤΗΓΟΡΙΑ_ΠΙΝΑΚΑ"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Φύλλο7"/>
  <dimension ref="A1:AN12"/>
  <sheetViews>
    <sheetView topLeftCell="Z1" workbookViewId="0">
      <selection activeCell="C14" sqref="C14"/>
    </sheetView>
  </sheetViews>
  <sheetFormatPr defaultRowHeight="15"/>
  <cols>
    <col min="2" max="2" width="16.28515625" bestFit="1" customWidth="1"/>
    <col min="3" max="3" width="21" customWidth="1"/>
    <col min="4" max="4" width="14.7109375" customWidth="1"/>
    <col min="6" max="6" width="10.28515625" bestFit="1" customWidth="1"/>
    <col min="7" max="7" width="11.85546875" customWidth="1"/>
    <col min="10" max="10" width="10.7109375" bestFit="1" customWidth="1"/>
    <col min="40" max="40" width="76" bestFit="1" customWidth="1"/>
  </cols>
  <sheetData>
    <row r="1" spans="1:40" ht="156.7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35"/>
    </row>
    <row r="2" spans="1:40" s="8" customFormat="1" ht="15" customHeight="1">
      <c r="A2" s="25">
        <f>IF(ISBLANK(#REF!),"",IF(ISNUMBER(A1),A1+1,1))</f>
        <v>1</v>
      </c>
      <c r="B2" s="8" t="s">
        <v>125</v>
      </c>
      <c r="C2" s="8" t="s">
        <v>126</v>
      </c>
      <c r="D2" s="8" t="s">
        <v>127</v>
      </c>
      <c r="E2" s="22" t="s">
        <v>12</v>
      </c>
      <c r="F2" s="8" t="s">
        <v>45</v>
      </c>
      <c r="G2" s="8" t="s">
        <v>70</v>
      </c>
      <c r="H2" s="8" t="s">
        <v>11</v>
      </c>
      <c r="I2" s="8" t="s">
        <v>12</v>
      </c>
      <c r="J2" s="34">
        <v>39827</v>
      </c>
      <c r="K2" s="8" t="s">
        <v>61</v>
      </c>
      <c r="L2" s="70">
        <v>7.26</v>
      </c>
      <c r="M2" s="12" t="s">
        <v>14</v>
      </c>
      <c r="N2" s="12" t="s">
        <v>14</v>
      </c>
      <c r="O2" s="12" t="s">
        <v>14</v>
      </c>
      <c r="P2" s="12" t="s">
        <v>14</v>
      </c>
      <c r="Q2" s="9">
        <v>0</v>
      </c>
      <c r="R2" s="9">
        <v>0</v>
      </c>
      <c r="S2" s="9">
        <v>0</v>
      </c>
      <c r="T2" s="9">
        <v>4</v>
      </c>
      <c r="U2" s="9">
        <v>0</v>
      </c>
      <c r="V2" s="9">
        <v>0</v>
      </c>
      <c r="W2" s="10">
        <v>0.67</v>
      </c>
      <c r="X2" s="10">
        <v>0</v>
      </c>
      <c r="Y2" s="10">
        <v>0</v>
      </c>
      <c r="Z2" s="10">
        <v>0</v>
      </c>
      <c r="AA2" s="12" t="s">
        <v>38</v>
      </c>
      <c r="AB2" s="12" t="s">
        <v>12</v>
      </c>
      <c r="AC2" s="12" t="s">
        <v>14</v>
      </c>
      <c r="AD2" s="20">
        <f>IF(OR(ISBLANK(#REF!),$E2="ΌΧΙ"),"",IF(L2&gt;5,0.5*(L2-5),0))</f>
        <v>1.1299999999999999</v>
      </c>
      <c r="AE2" s="20">
        <f>IF(OR(ISBLANK(#REF!),$E2="ΌΧΙ"),"",IF(M2="ΝΑΙ",6,(IF(O2="ΝΑΙ",4,0))))</f>
        <v>0</v>
      </c>
      <c r="AF2" s="20">
        <f>IF(OR(ISBLANK(#REF!),$E2="ΌΧΙ"),"",IF(AND(F2="ΠΕ23",H2="ΚΥΡΙΟΣ"),IF(N2="ΝΑΙ",6,(IF(P2="ΝΑΙ",2,0))),IF(N2="ΝΑΙ",3,(IF(P2="ΝΑΙ",2,0)))))</f>
        <v>0</v>
      </c>
      <c r="AG2" s="20">
        <f>IF(OR(ISBLANK(#REF!),$E2="ΌΧΙ"),"",MAX(AE2:AF2))</f>
        <v>0</v>
      </c>
      <c r="AH2" s="20">
        <f>IF(OR(ISBLANK(#REF!),$E2="ΌΧΙ"),"",MIN(3,0.5*INT((Q2*12+R2+ROUND(S2/30,0))/6)))</f>
        <v>0</v>
      </c>
      <c r="AI2" s="20">
        <f>IF(OR(ISBLANK(#REF!),$E2="ΌΧΙ"),"",0.2*(T2*12+U2+ROUND(V2/30,0)))</f>
        <v>9.6000000000000014</v>
      </c>
      <c r="AJ2" s="24">
        <f>IF(OR(ISBLANK(#REF!),$E2="ΌΧΙ"),"",IF(W2&gt;80%,4,IF(AND(W2&gt;=67%,W2&lt;=80%),3,0)))</f>
        <v>3</v>
      </c>
      <c r="AK2" s="24">
        <f>IF(OR(ISBLANK(#REF!),$E2="ΌΧΙ"),"",IF(COUNTIFS(X2:Z2,"&gt;=67%")=1,2,IF(COUNTIFS(X2:Z2,"&gt;=67%")=2,5,IF(COUNTIFS(X2:Z2,"&gt;=67%")=3,10,0))))</f>
        <v>0</v>
      </c>
      <c r="AL2" s="24">
        <f>IF(OR(ISBLANK(#REF!),$E2="ΌΧΙ"),"",IF(AA2="ΠΟΛΥΤΕΚΝΟΣ",2,IF(AA2="ΤΡΙΤΕΚΝΟΣ",1,0)))</f>
        <v>0</v>
      </c>
      <c r="AM2" s="24">
        <f>IF($E2="ΌΧΙ","",AD2+SUM(AG2:AL2))</f>
        <v>13.73</v>
      </c>
      <c r="AN2" s="8" t="s">
        <v>354</v>
      </c>
    </row>
    <row r="3" spans="1:40" s="8" customFormat="1">
      <c r="A3" s="25">
        <f>IF(ISBLANK(#REF!),"",IF(ISNUMBER(A2),A2+1,1))</f>
        <v>2</v>
      </c>
      <c r="B3" s="8" t="s">
        <v>135</v>
      </c>
      <c r="C3" s="8" t="s">
        <v>93</v>
      </c>
      <c r="D3" s="8" t="s">
        <v>97</v>
      </c>
      <c r="E3" s="22" t="s">
        <v>12</v>
      </c>
      <c r="F3" s="8" t="s">
        <v>45</v>
      </c>
      <c r="G3" s="8" t="s">
        <v>70</v>
      </c>
      <c r="H3" s="8" t="s">
        <v>11</v>
      </c>
      <c r="I3" s="8" t="s">
        <v>12</v>
      </c>
      <c r="J3" s="34">
        <v>40112</v>
      </c>
      <c r="K3" s="8" t="s">
        <v>61</v>
      </c>
      <c r="L3" s="70">
        <v>7.66</v>
      </c>
      <c r="M3" s="12" t="s">
        <v>14</v>
      </c>
      <c r="N3" s="12" t="s">
        <v>14</v>
      </c>
      <c r="O3" s="12" t="s">
        <v>14</v>
      </c>
      <c r="P3" s="12" t="s">
        <v>14</v>
      </c>
      <c r="Q3" s="8">
        <v>0</v>
      </c>
      <c r="R3" s="8">
        <v>0</v>
      </c>
      <c r="S3" s="8">
        <v>0</v>
      </c>
      <c r="T3" s="8">
        <v>3</v>
      </c>
      <c r="U3" s="8">
        <v>2</v>
      </c>
      <c r="V3" s="8">
        <v>14</v>
      </c>
      <c r="W3" s="11">
        <v>0</v>
      </c>
      <c r="X3" s="11">
        <v>0</v>
      </c>
      <c r="Y3" s="11">
        <v>0</v>
      </c>
      <c r="Z3" s="11">
        <v>0</v>
      </c>
      <c r="AA3" s="12" t="s">
        <v>38</v>
      </c>
      <c r="AB3" s="12" t="s">
        <v>14</v>
      </c>
      <c r="AC3" s="12" t="s">
        <v>14</v>
      </c>
      <c r="AD3" s="20">
        <f>IF(OR(ISBLANK(#REF!),$E3="ΌΧΙ"),"",IF(L3&gt;5,0.5*(L3-5),0))</f>
        <v>1.33</v>
      </c>
      <c r="AE3" s="20">
        <f>IF(OR(ISBLANK(#REF!),$E3="ΌΧΙ"),"",IF(M3="ΝΑΙ",6,(IF(O3="ΝΑΙ",4,0))))</f>
        <v>0</v>
      </c>
      <c r="AF3" s="20">
        <f>IF(OR(ISBLANK(#REF!),$E3="ΌΧΙ"),"",IF(AND(F3="ΠΕ23",H3="ΚΥΡΙΟΣ"),IF(N3="ΝΑΙ",6,(IF(P3="ΝΑΙ",2,0))),IF(N3="ΝΑΙ",3,(IF(P3="ΝΑΙ",2,0)))))</f>
        <v>0</v>
      </c>
      <c r="AG3" s="20">
        <f>IF(OR(ISBLANK(#REF!),$E3="ΌΧΙ"),"",MAX(AE3:AF3))</f>
        <v>0</v>
      </c>
      <c r="AH3" s="20">
        <f>IF(OR(ISBLANK(#REF!),$E3="ΌΧΙ"),"",MIN(3,0.5*INT((Q3*12+R3+ROUND(S3/30,0))/6)))</f>
        <v>0</v>
      </c>
      <c r="AI3" s="20">
        <f>IF(OR(ISBLANK(#REF!),$E3="ΌΧΙ"),"",0.2*(T3*12+U3+ROUND(V3/30,0)))</f>
        <v>7.6000000000000005</v>
      </c>
      <c r="AJ3" s="24">
        <f>IF(OR(ISBLANK(#REF!),$E3="ΌΧΙ"),"",IF(W3&gt;80%,4,IF(AND(W3&gt;=67%,W3&lt;=80%),3,0)))</f>
        <v>0</v>
      </c>
      <c r="AK3" s="24">
        <f>IF(OR(ISBLANK(#REF!),$E3="ΌΧΙ"),"",IF(COUNTIFS(X3:Z3,"&gt;=67%")=1,2,IF(COUNTIFS(X3:Z3,"&gt;=67%")=2,5,IF(COUNTIFS(X3:Z3,"&gt;=67%")=3,10,0))))</f>
        <v>0</v>
      </c>
      <c r="AL3" s="24">
        <f>IF(OR(ISBLANK(#REF!),$E3="ΌΧΙ"),"",IF(AA3="ΠΟΛΥΤΕΚΝΟΣ",2,IF(AA3="ΤΡΙΤΕΚΝΟΣ",1,0)))</f>
        <v>0</v>
      </c>
      <c r="AM3" s="24">
        <f t="shared" ref="AM3:AM12" si="0">IF($E3="ΌΧΙ","",AD3+SUM(AG3:AL3))</f>
        <v>8.93</v>
      </c>
      <c r="AN3" s="8" t="s">
        <v>357</v>
      </c>
    </row>
    <row r="4" spans="1:40" s="8" customFormat="1">
      <c r="A4" s="25">
        <f>IF(ISBLANK(#REF!),"",IF(ISNUMBER(A3),A3+1,1))</f>
        <v>3</v>
      </c>
      <c r="B4" s="8" t="s">
        <v>116</v>
      </c>
      <c r="C4" s="18" t="s">
        <v>117</v>
      </c>
      <c r="D4" s="8" t="s">
        <v>118</v>
      </c>
      <c r="E4" s="22" t="s">
        <v>12</v>
      </c>
      <c r="F4" s="18" t="s">
        <v>45</v>
      </c>
      <c r="G4" s="8" t="s">
        <v>70</v>
      </c>
      <c r="H4" s="8" t="s">
        <v>11</v>
      </c>
      <c r="I4" s="8" t="s">
        <v>12</v>
      </c>
      <c r="J4" s="34">
        <v>39983</v>
      </c>
      <c r="K4" s="8" t="s">
        <v>62</v>
      </c>
      <c r="L4" s="71">
        <v>8.83</v>
      </c>
      <c r="M4" s="18" t="s">
        <v>14</v>
      </c>
      <c r="N4" s="12" t="s">
        <v>14</v>
      </c>
      <c r="O4" s="12" t="s">
        <v>14</v>
      </c>
      <c r="P4" s="12" t="s">
        <v>14</v>
      </c>
      <c r="Q4" s="9">
        <v>0</v>
      </c>
      <c r="R4" s="9">
        <v>0</v>
      </c>
      <c r="S4" s="9">
        <v>0</v>
      </c>
      <c r="T4" s="9">
        <v>2</v>
      </c>
      <c r="U4" s="9">
        <v>10</v>
      </c>
      <c r="V4" s="9">
        <v>3</v>
      </c>
      <c r="W4" s="19">
        <v>0</v>
      </c>
      <c r="X4" s="19">
        <v>0</v>
      </c>
      <c r="Y4" s="19">
        <v>0</v>
      </c>
      <c r="Z4" s="19">
        <v>0</v>
      </c>
      <c r="AA4" s="18" t="s">
        <v>38</v>
      </c>
      <c r="AB4" s="12" t="s">
        <v>14</v>
      </c>
      <c r="AC4" s="12" t="s">
        <v>14</v>
      </c>
      <c r="AD4" s="20">
        <f>IF(OR(ISBLANK(#REF!),$E4="ΌΧΙ"),"",IF(L4&gt;5,0.5*(L4-5),0))</f>
        <v>1.915</v>
      </c>
      <c r="AE4" s="20">
        <f>IF(OR(ISBLANK(#REF!),$E4="ΌΧΙ"),"",IF(M4="ΝΑΙ",6,(IF(O4="ΝΑΙ",4,0))))</f>
        <v>0</v>
      </c>
      <c r="AF4" s="20">
        <f>IF(OR(ISBLANK(#REF!),$E4="ΌΧΙ"),"",IF(AND(F4="ΠΕ23",H4="ΚΥΡΙΟΣ"),IF(N4="ΝΑΙ",6,(IF(P4="ΝΑΙ",2,0))),IF(N4="ΝΑΙ",3,(IF(P4="ΝΑΙ",2,0)))))</f>
        <v>0</v>
      </c>
      <c r="AG4" s="20">
        <f>IF(OR(ISBLANK(#REF!),$E4="ΌΧΙ"),"",MAX(AE4:AF4))</f>
        <v>0</v>
      </c>
      <c r="AH4" s="20">
        <f>IF(OR(ISBLANK(#REF!),$E4="ΌΧΙ"),"",MIN(3,0.5*INT((Q4*12+R4+ROUND(S4/30,0))/6)))</f>
        <v>0</v>
      </c>
      <c r="AI4" s="20">
        <f>IF(OR(ISBLANK(#REF!),$E4="ΌΧΙ"),"",0.2*(T4*12+U4+ROUND(V4/30,0)))</f>
        <v>6.8000000000000007</v>
      </c>
      <c r="AJ4" s="24">
        <f>IF(OR(ISBLANK(#REF!),$E4="ΌΧΙ"),"",IF(W4&gt;80%,4,IF(AND(W4&gt;=67%,W4&lt;=80%),3,0)))</f>
        <v>0</v>
      </c>
      <c r="AK4" s="24">
        <f>IF(OR(ISBLANK(#REF!),$E4="ΌΧΙ"),"",IF(COUNTIFS(X4:Z4,"&gt;=67%")=1,2,IF(COUNTIFS(X4:Z4,"&gt;=67%")=2,5,IF(COUNTIFS(X4:Z4,"&gt;=67%")=3,10,0))))</f>
        <v>0</v>
      </c>
      <c r="AL4" s="24">
        <f>IF(OR(ISBLANK(#REF!),$E4="ΌΧΙ"),"",IF(AA4="ΠΟΛΥΤΕΚΝΟΣ",2,IF(AA4="ΤΡΙΤΕΚΝΟΣ",1,0)))</f>
        <v>0</v>
      </c>
      <c r="AM4" s="24">
        <f t="shared" si="0"/>
        <v>8.7149999999999999</v>
      </c>
      <c r="AN4" s="8" t="s">
        <v>353</v>
      </c>
    </row>
    <row r="5" spans="1:40" s="8" customFormat="1">
      <c r="A5" s="25">
        <f>IF(ISBLANK(#REF!),"",IF(ISNUMBER(A4),A4+1,1))</f>
        <v>4</v>
      </c>
      <c r="B5" s="8" t="s">
        <v>122</v>
      </c>
      <c r="C5" s="8" t="s">
        <v>123</v>
      </c>
      <c r="D5" s="8" t="s">
        <v>124</v>
      </c>
      <c r="E5" s="22" t="s">
        <v>12</v>
      </c>
      <c r="F5" s="8" t="s">
        <v>45</v>
      </c>
      <c r="G5" s="8" t="s">
        <v>70</v>
      </c>
      <c r="H5" s="8" t="s">
        <v>11</v>
      </c>
      <c r="I5" s="8" t="s">
        <v>12</v>
      </c>
      <c r="J5" s="34">
        <v>40471</v>
      </c>
      <c r="K5" s="8" t="s">
        <v>61</v>
      </c>
      <c r="L5" s="70">
        <v>7.74</v>
      </c>
      <c r="M5" s="12" t="s">
        <v>14</v>
      </c>
      <c r="N5" s="12" t="s">
        <v>14</v>
      </c>
      <c r="O5" s="12" t="s">
        <v>12</v>
      </c>
      <c r="P5" s="12" t="s">
        <v>14</v>
      </c>
      <c r="Q5" s="9">
        <v>0</v>
      </c>
      <c r="R5" s="9">
        <v>0</v>
      </c>
      <c r="S5" s="9">
        <v>0</v>
      </c>
      <c r="T5" s="9">
        <v>0</v>
      </c>
      <c r="U5" s="9">
        <v>7</v>
      </c>
      <c r="V5" s="9">
        <v>13</v>
      </c>
      <c r="W5" s="10">
        <v>0</v>
      </c>
      <c r="X5" s="10">
        <v>0</v>
      </c>
      <c r="Y5" s="10">
        <v>0</v>
      </c>
      <c r="Z5" s="10">
        <v>0</v>
      </c>
      <c r="AA5" s="12" t="s">
        <v>38</v>
      </c>
      <c r="AB5" s="12" t="s">
        <v>14</v>
      </c>
      <c r="AC5" s="12" t="s">
        <v>14</v>
      </c>
      <c r="AD5" s="20">
        <f>IF(OR(ISBLANK(#REF!),$E5="ΌΧΙ"),"",IF(L5&gt;5,0.5*(L5-5),0))</f>
        <v>1.37</v>
      </c>
      <c r="AE5" s="20">
        <f>IF(OR(ISBLANK(#REF!),$E5="ΌΧΙ"),"",IF(M5="ΝΑΙ",6,(IF(O5="ΝΑΙ",4,0))))</f>
        <v>4</v>
      </c>
      <c r="AF5" s="20">
        <f>IF(OR(ISBLANK(#REF!),$E5="ΌΧΙ"),"",IF(AND(F5="ΠΕ23",H5="ΚΥΡΙΟΣ"),IF(N5="ΝΑΙ",6,(IF(P5="ΝΑΙ",2,0))),IF(N5="ΝΑΙ",3,(IF(P5="ΝΑΙ",2,0)))))</f>
        <v>0</v>
      </c>
      <c r="AG5" s="20">
        <f>IF(OR(ISBLANK(#REF!),$E5="ΌΧΙ"),"",MAX(AE5:AF5))</f>
        <v>4</v>
      </c>
      <c r="AH5" s="20">
        <f>IF(OR(ISBLANK(#REF!),$E5="ΌΧΙ"),"",MIN(3,0.5*INT((Q5*12+R5+ROUND(S5/30,0))/6)))</f>
        <v>0</v>
      </c>
      <c r="AI5" s="20">
        <f>IF(OR(ISBLANK(#REF!),$E5="ΌΧΙ"),"",0.2*(T5*12+U5+ROUND(V5/30,0)))</f>
        <v>1.4000000000000001</v>
      </c>
      <c r="AJ5" s="24">
        <f>IF(OR(ISBLANK(#REF!),$E5="ΌΧΙ"),"",IF(W5&gt;80%,4,IF(AND(W5&gt;=67%,W5&lt;=80%),3,0)))</f>
        <v>0</v>
      </c>
      <c r="AK5" s="24">
        <f>IF(OR(ISBLANK(#REF!),$E5="ΌΧΙ"),"",IF(COUNTIFS(X5:Z5,"&gt;=67%")=1,2,IF(COUNTIFS(X5:Z5,"&gt;=67%")=2,5,IF(COUNTIFS(X5:Z5,"&gt;=67%")=3,10,0))))</f>
        <v>0</v>
      </c>
      <c r="AL5" s="24">
        <f>IF(OR(ISBLANK(#REF!),$E5="ΌΧΙ"),"",IF(AA5="ΠΟΛΥΤΕΚΝΟΣ",2,IF(AA5="ΤΡΙΤΕΚΝΟΣ",1,0)))</f>
        <v>0</v>
      </c>
      <c r="AM5" s="24">
        <f t="shared" si="0"/>
        <v>6.7700000000000005</v>
      </c>
      <c r="AN5" s="8" t="s">
        <v>354</v>
      </c>
    </row>
    <row r="6" spans="1:40" s="8" customFormat="1">
      <c r="A6" s="25">
        <f>IF(ISBLANK(#REF!),"",IF(ISNUMBER(A5),A5+1,1))</f>
        <v>5</v>
      </c>
      <c r="B6" s="8" t="s">
        <v>114</v>
      </c>
      <c r="C6" s="8" t="s">
        <v>115</v>
      </c>
      <c r="D6" s="8" t="s">
        <v>89</v>
      </c>
      <c r="E6" s="22" t="s">
        <v>12</v>
      </c>
      <c r="F6" s="8" t="s">
        <v>45</v>
      </c>
      <c r="G6" s="8" t="s">
        <v>70</v>
      </c>
      <c r="H6" s="8" t="s">
        <v>11</v>
      </c>
      <c r="I6" s="8" t="s">
        <v>12</v>
      </c>
      <c r="J6" s="34">
        <v>40963</v>
      </c>
      <c r="K6" s="8" t="s">
        <v>61</v>
      </c>
      <c r="L6" s="70">
        <v>7.85</v>
      </c>
      <c r="M6" s="12" t="s">
        <v>14</v>
      </c>
      <c r="N6" s="12" t="s">
        <v>14</v>
      </c>
      <c r="O6" s="12" t="s">
        <v>14</v>
      </c>
      <c r="P6" s="12" t="s">
        <v>12</v>
      </c>
      <c r="Q6" s="9">
        <v>0</v>
      </c>
      <c r="R6" s="9">
        <v>0</v>
      </c>
      <c r="S6" s="9">
        <v>0</v>
      </c>
      <c r="T6" s="9">
        <v>0</v>
      </c>
      <c r="U6" s="9">
        <v>9</v>
      </c>
      <c r="V6" s="9">
        <v>0</v>
      </c>
      <c r="W6" s="10">
        <v>0</v>
      </c>
      <c r="X6" s="10">
        <v>0</v>
      </c>
      <c r="Y6" s="10">
        <v>0</v>
      </c>
      <c r="Z6" s="10">
        <v>0</v>
      </c>
      <c r="AA6" s="12" t="s">
        <v>38</v>
      </c>
      <c r="AB6" s="12" t="s">
        <v>12</v>
      </c>
      <c r="AC6" s="12" t="s">
        <v>14</v>
      </c>
      <c r="AD6" s="20">
        <f>IF(OR(ISBLANK(#REF!),$E6="ΌΧΙ"),"",IF(L6&gt;5,0.5*(L6-5),0))</f>
        <v>1.4249999999999998</v>
      </c>
      <c r="AE6" s="20">
        <f>IF(OR(ISBLANK(#REF!),$E6="ΌΧΙ"),"",IF(M6="ΝΑΙ",6,(IF(O6="ΝΑΙ",4,0))))</f>
        <v>0</v>
      </c>
      <c r="AF6" s="20">
        <f>IF(OR(ISBLANK(#REF!),$E6="ΌΧΙ"),"",IF(AND(F6="ΠΕ23",H6="ΚΥΡΙΟΣ"),IF(N6="ΝΑΙ",6,(IF(P6="ΝΑΙ",2,0))),IF(N6="ΝΑΙ",3,(IF(P6="ΝΑΙ",2,0)))))</f>
        <v>2</v>
      </c>
      <c r="AG6" s="20">
        <f>IF(OR(ISBLANK(#REF!),$E6="ΌΧΙ"),"",MAX(AE6:AF6))</f>
        <v>2</v>
      </c>
      <c r="AH6" s="20">
        <f>IF(OR(ISBLANK(#REF!),$E6="ΌΧΙ"),"",MIN(3,0.5*INT((Q6*12+R6+ROUND(S6/30,0))/6)))</f>
        <v>0</v>
      </c>
      <c r="AI6" s="20">
        <f>IF(OR(ISBLANK(#REF!),$E6="ΌΧΙ"),"",0.2*(T6*12+U6+ROUND(V6/30,0)))</f>
        <v>1.8</v>
      </c>
      <c r="AJ6" s="24">
        <f>IF(OR(ISBLANK(#REF!),$E6="ΌΧΙ"),"",IF(W6&gt;80%,4,IF(AND(W6&gt;=67%,W6&lt;=80%),3,0)))</f>
        <v>0</v>
      </c>
      <c r="AK6" s="24">
        <f>IF(OR(ISBLANK(#REF!),$E6="ΌΧΙ"),"",IF(COUNTIFS(X6:Z6,"&gt;=67%")=1,2,IF(COUNTIFS(X6:Z6,"&gt;=67%")=2,5,IF(COUNTIFS(X6:Z6,"&gt;=67%")=3,10,0))))</f>
        <v>0</v>
      </c>
      <c r="AL6" s="24">
        <f>IF(OR(ISBLANK(#REF!),$E6="ΌΧΙ"),"",IF(AA6="ΠΟΛΥΤΕΚΝΟΣ",2,IF(AA6="ΤΡΙΤΕΚΝΟΣ",1,0)))</f>
        <v>0</v>
      </c>
      <c r="AM6" s="24">
        <f t="shared" si="0"/>
        <v>5.2249999999999996</v>
      </c>
      <c r="AN6" s="8" t="s">
        <v>404</v>
      </c>
    </row>
    <row r="7" spans="1:40" s="8" customFormat="1">
      <c r="A7" s="25">
        <f>IF(ISBLANK(#REF!),"",IF(ISNUMBER(A6),A6+1,1))</f>
        <v>6</v>
      </c>
      <c r="B7" s="8" t="s">
        <v>131</v>
      </c>
      <c r="C7" s="8" t="s">
        <v>132</v>
      </c>
      <c r="D7" s="8" t="s">
        <v>91</v>
      </c>
      <c r="E7" s="22" t="s">
        <v>12</v>
      </c>
      <c r="F7" s="8" t="s">
        <v>45</v>
      </c>
      <c r="G7" s="8" t="s">
        <v>70</v>
      </c>
      <c r="H7" s="8" t="s">
        <v>11</v>
      </c>
      <c r="I7" s="8" t="s">
        <v>12</v>
      </c>
      <c r="J7" s="34">
        <v>41023</v>
      </c>
      <c r="K7" s="8" t="s">
        <v>61</v>
      </c>
      <c r="L7" s="70">
        <v>7.72</v>
      </c>
      <c r="M7" s="12" t="s">
        <v>14</v>
      </c>
      <c r="N7" s="12" t="s">
        <v>14</v>
      </c>
      <c r="O7" s="12" t="s">
        <v>14</v>
      </c>
      <c r="P7" s="12" t="s">
        <v>14</v>
      </c>
      <c r="Q7" s="9">
        <v>0</v>
      </c>
      <c r="R7" s="9">
        <v>0</v>
      </c>
      <c r="S7" s="9">
        <v>0</v>
      </c>
      <c r="T7" s="9">
        <v>0</v>
      </c>
      <c r="U7" s="9">
        <v>8</v>
      </c>
      <c r="V7" s="9">
        <v>6</v>
      </c>
      <c r="W7" s="19">
        <v>0</v>
      </c>
      <c r="X7" s="19">
        <v>0</v>
      </c>
      <c r="Y7" s="19">
        <v>0</v>
      </c>
      <c r="Z7" s="19">
        <v>0</v>
      </c>
      <c r="AA7" s="18" t="s">
        <v>38</v>
      </c>
      <c r="AB7" s="12" t="s">
        <v>14</v>
      </c>
      <c r="AC7" s="12" t="s">
        <v>14</v>
      </c>
      <c r="AD7" s="20">
        <f>IF(OR(ISBLANK(#REF!),$E7="ΌΧΙ"),"",IF(L7&gt;5,0.5*(L7-5),0))</f>
        <v>1.3599999999999999</v>
      </c>
      <c r="AE7" s="20">
        <f>IF(OR(ISBLANK(#REF!),$E7="ΌΧΙ"),"",IF(M7="ΝΑΙ",6,(IF(O7="ΝΑΙ",4,0))))</f>
        <v>0</v>
      </c>
      <c r="AF7" s="20">
        <f>IF(OR(ISBLANK(#REF!),$E7="ΌΧΙ"),"",IF(AND(F7="ΠΕ23",H7="ΚΥΡΙΟΣ"),IF(N7="ΝΑΙ",6,(IF(P7="ΝΑΙ",2,0))),IF(N7="ΝΑΙ",3,(IF(P7="ΝΑΙ",2,0)))))</f>
        <v>0</v>
      </c>
      <c r="AG7" s="20">
        <f>IF(OR(ISBLANK(#REF!),$E7="ΌΧΙ"),"",MAX(AE7:AF7))</f>
        <v>0</v>
      </c>
      <c r="AH7" s="20">
        <f>IF(OR(ISBLANK(#REF!),$E7="ΌΧΙ"),"",MIN(3,0.5*INT((Q7*12+R7+ROUND(S7/30,0))/6)))</f>
        <v>0</v>
      </c>
      <c r="AI7" s="20">
        <f>IF(OR(ISBLANK(#REF!),$E7="ΌΧΙ"),"",0.2*(T7*12+U7+ROUND(V7/30,0)))</f>
        <v>1.6</v>
      </c>
      <c r="AJ7" s="24">
        <f>IF(OR(ISBLANK(#REF!),$E7="ΌΧΙ"),"",IF(W7&gt;80%,4,IF(AND(W7&gt;=67%,W7&lt;=80%),3,0)))</f>
        <v>0</v>
      </c>
      <c r="AK7" s="24">
        <f>IF(OR(ISBLANK(#REF!),$E7="ΌΧΙ"),"",IF(COUNTIFS(X7:Z7,"&gt;=67%")=1,2,IF(COUNTIFS(X7:Z7,"&gt;=67%")=2,5,IF(COUNTIFS(X7:Z7,"&gt;=67%")=3,10,0))))</f>
        <v>0</v>
      </c>
      <c r="AL7" s="24">
        <f>IF(OR(ISBLANK(#REF!),$E7="ΌΧΙ"),"",IF(AA7="ΠΟΛΥΤΕΚΝΟΣ",2,IF(AA7="ΤΡΙΤΕΚΝΟΣ",1,0)))</f>
        <v>0</v>
      </c>
      <c r="AM7" s="24">
        <f t="shared" si="0"/>
        <v>2.96</v>
      </c>
      <c r="AN7" s="8" t="s">
        <v>355</v>
      </c>
    </row>
    <row r="8" spans="1:40" s="8" customFormat="1">
      <c r="A8" s="25">
        <f>IF(ISBLANK(#REF!),"",IF(ISNUMBER(A7),A7+1,1))</f>
        <v>7</v>
      </c>
      <c r="B8" s="8" t="s">
        <v>116</v>
      </c>
      <c r="C8" s="21" t="s">
        <v>93</v>
      </c>
      <c r="D8" s="8" t="s">
        <v>112</v>
      </c>
      <c r="E8" s="22" t="s">
        <v>12</v>
      </c>
      <c r="F8" s="21" t="s">
        <v>45</v>
      </c>
      <c r="G8" s="8" t="s">
        <v>70</v>
      </c>
      <c r="H8" s="8" t="s">
        <v>11</v>
      </c>
      <c r="I8" s="8" t="s">
        <v>12</v>
      </c>
      <c r="J8" s="34">
        <v>40245</v>
      </c>
      <c r="K8" s="8" t="s">
        <v>61</v>
      </c>
      <c r="L8" s="72">
        <v>7.5</v>
      </c>
      <c r="M8" s="22" t="s">
        <v>14</v>
      </c>
      <c r="N8" s="12" t="s">
        <v>14</v>
      </c>
      <c r="O8" s="12" t="s">
        <v>14</v>
      </c>
      <c r="P8" s="12" t="s">
        <v>14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10">
        <v>0</v>
      </c>
      <c r="X8" s="10">
        <v>0</v>
      </c>
      <c r="Y8" s="10">
        <v>0</v>
      </c>
      <c r="Z8" s="10">
        <v>0</v>
      </c>
      <c r="AA8" s="12" t="s">
        <v>38</v>
      </c>
      <c r="AB8" s="12" t="s">
        <v>14</v>
      </c>
      <c r="AC8" s="12" t="s">
        <v>14</v>
      </c>
      <c r="AD8" s="20">
        <f>IF(OR(ISBLANK(#REF!),$E8="ΌΧΙ"),"",IF(L8&gt;5,0.5*(L8-5),0))</f>
        <v>1.25</v>
      </c>
      <c r="AE8" s="20">
        <f>IF(OR(ISBLANK(#REF!),$E8="ΌΧΙ"),"",IF(M8="ΝΑΙ",6,(IF(O8="ΝΑΙ",4,0))))</f>
        <v>0</v>
      </c>
      <c r="AF8" s="20">
        <f>IF(OR(ISBLANK(#REF!),$E8="ΌΧΙ"),"",IF(AND(F8="ΠΕ23",H8="ΚΥΡΙΟΣ"),IF(N8="ΝΑΙ",6,(IF(P8="ΝΑΙ",2,0))),IF(N8="ΝΑΙ",3,(IF(P8="ΝΑΙ",2,0)))))</f>
        <v>0</v>
      </c>
      <c r="AG8" s="20">
        <f>IF(OR(ISBLANK(#REF!),$E8="ΌΧΙ"),"",MAX(AE8:AF8))</f>
        <v>0</v>
      </c>
      <c r="AH8" s="20">
        <f>IF(OR(ISBLANK(#REF!),$E8="ΌΧΙ"),"",MIN(3,0.5*INT((Q8*12+R8+ROUND(S8/30,0))/6)))</f>
        <v>0</v>
      </c>
      <c r="AI8" s="20">
        <f>IF(OR(ISBLANK(#REF!),$E8="ΌΧΙ"),"",0.2*(T8*12+U8+ROUND(V8/30,0)))</f>
        <v>0</v>
      </c>
      <c r="AJ8" s="24">
        <f>IF(OR(ISBLANK(#REF!),$E8="ΌΧΙ"),"",IF(W8&gt;80%,4,IF(AND(W8&gt;=67%,W8&lt;=80%),3,0)))</f>
        <v>0</v>
      </c>
      <c r="AK8" s="24">
        <f>IF(OR(ISBLANK(#REF!),$E8="ΌΧΙ"),"",IF(COUNTIFS(X8:Z8,"&gt;=67%")=1,2,IF(COUNTIFS(X8:Z8,"&gt;=67%")=2,5,IF(COUNTIFS(X8:Z8,"&gt;=67%")=3,10,0))))</f>
        <v>0</v>
      </c>
      <c r="AL8" s="24">
        <f>IF(OR(ISBLANK(#REF!),$E8="ΌΧΙ"),"",IF(AA8="ΠΟΛΥΤΕΚΝΟΣ",2,IF(AA8="ΤΡΙΤΕΚΝΟΣ",1,0)))</f>
        <v>0</v>
      </c>
      <c r="AM8" s="24">
        <f t="shared" si="0"/>
        <v>1.25</v>
      </c>
      <c r="AN8" s="8" t="s">
        <v>353</v>
      </c>
    </row>
    <row r="9" spans="1:40" s="8" customFormat="1" ht="14.25" customHeight="1">
      <c r="A9" s="25">
        <f>IF(ISBLANK(#REF!),"",IF(ISNUMBER(A8),A8+1,1))</f>
        <v>8</v>
      </c>
      <c r="B9" s="8" t="s">
        <v>128</v>
      </c>
      <c r="C9" s="8" t="s">
        <v>129</v>
      </c>
      <c r="D9" s="8" t="s">
        <v>130</v>
      </c>
      <c r="E9" s="22" t="s">
        <v>12</v>
      </c>
      <c r="F9" s="8" t="s">
        <v>45</v>
      </c>
      <c r="G9" s="8" t="s">
        <v>70</v>
      </c>
      <c r="H9" s="8" t="s">
        <v>11</v>
      </c>
      <c r="I9" s="8" t="s">
        <v>14</v>
      </c>
      <c r="J9" s="34">
        <v>40897</v>
      </c>
      <c r="K9" s="8" t="s">
        <v>61</v>
      </c>
      <c r="L9" s="70">
        <v>7.89</v>
      </c>
      <c r="M9" s="12" t="s">
        <v>14</v>
      </c>
      <c r="N9" s="12" t="s">
        <v>14</v>
      </c>
      <c r="O9" s="12" t="s">
        <v>14</v>
      </c>
      <c r="P9" s="12" t="s">
        <v>14</v>
      </c>
      <c r="Q9" s="9">
        <v>0</v>
      </c>
      <c r="R9" s="9">
        <v>0</v>
      </c>
      <c r="S9" s="9">
        <v>0</v>
      </c>
      <c r="T9" s="9">
        <v>0</v>
      </c>
      <c r="U9" s="9">
        <v>8</v>
      </c>
      <c r="V9" s="9">
        <v>6</v>
      </c>
      <c r="W9" s="10">
        <v>0</v>
      </c>
      <c r="X9" s="10">
        <v>0</v>
      </c>
      <c r="Y9" s="10">
        <v>0</v>
      </c>
      <c r="Z9" s="10">
        <f>-AA9</f>
        <v>0</v>
      </c>
      <c r="AA9" s="12"/>
      <c r="AB9" s="12" t="s">
        <v>14</v>
      </c>
      <c r="AC9" s="12" t="s">
        <v>14</v>
      </c>
      <c r="AD9" s="20">
        <f>IF(OR(ISBLANK(#REF!),$E9="ΌΧΙ"),"",IF(L9&gt;5,0.5*(L9-5),0))</f>
        <v>1.4449999999999998</v>
      </c>
      <c r="AE9" s="20">
        <f>IF(OR(ISBLANK(#REF!),$E9="ΌΧΙ"),"",IF(M9="ΝΑΙ",6,(IF(O9="ΝΑΙ",4,0))))</f>
        <v>0</v>
      </c>
      <c r="AF9" s="20">
        <f>IF(OR(ISBLANK(#REF!),$E9="ΌΧΙ"),"",IF(AND(F9="ΠΕ23",H9="ΚΥΡΙΟΣ"),IF(N9="ΝΑΙ",6,(IF(P9="ΝΑΙ",2,0))),IF(N9="ΝΑΙ",3,(IF(P9="ΝΑΙ",2,0)))))</f>
        <v>0</v>
      </c>
      <c r="AG9" s="20">
        <f>IF(OR(ISBLANK(#REF!),$E9="ΌΧΙ"),"",MAX(AE9:AF9))</f>
        <v>0</v>
      </c>
      <c r="AH9" s="20">
        <f>IF(OR(ISBLANK(#REF!),$E9="ΌΧΙ"),"",MIN(3,0.5*INT((Q9*12+R9+ROUND(S9/30,0))/6)))</f>
        <v>0</v>
      </c>
      <c r="AI9" s="20">
        <f>IF(OR(ISBLANK(#REF!),$E9="ΌΧΙ"),"",0.2*(T9*12+U9+ROUND(V9/30,0)))</f>
        <v>1.6</v>
      </c>
      <c r="AJ9" s="24">
        <f>IF(OR(ISBLANK(#REF!),$E9="ΌΧΙ"),"",IF(W9&gt;80%,4,IF(AND(W9&gt;=67%,W9&lt;=80%),3,0)))</f>
        <v>0</v>
      </c>
      <c r="AK9" s="24">
        <f>IF(OR(ISBLANK(#REF!),$E9="ΌΧΙ"),"",IF(COUNTIFS(X9:Z9,"&gt;=67%")=1,2,IF(COUNTIFS(X9:Z9,"&gt;=67%")=2,5,IF(COUNTIFS(X9:Z9,"&gt;=67%")=3,10,0))))</f>
        <v>0</v>
      </c>
      <c r="AL9" s="24">
        <f>IF(OR(ISBLANK(#REF!),$E9="ΌΧΙ"),"",IF(AA9="ΠΟΛΥΤΕΚΝΟΣ",2,IF(AA9="ΤΡΙΤΕΚΝΟΣ",1,0)))</f>
        <v>0</v>
      </c>
      <c r="AM9" s="24">
        <f t="shared" si="0"/>
        <v>3.0449999999999999</v>
      </c>
      <c r="AN9" s="8" t="s">
        <v>353</v>
      </c>
    </row>
    <row r="10" spans="1:40" s="8" customFormat="1">
      <c r="A10" s="25">
        <f>IF(ISBLANK(#REF!),"",IF(ISNUMBER(A9),A9+1,1))</f>
        <v>9</v>
      </c>
      <c r="B10" s="8" t="s">
        <v>136</v>
      </c>
      <c r="C10" s="8" t="s">
        <v>93</v>
      </c>
      <c r="D10" s="8" t="s">
        <v>137</v>
      </c>
      <c r="E10" s="22" t="s">
        <v>12</v>
      </c>
      <c r="F10" s="8" t="s">
        <v>45</v>
      </c>
      <c r="G10" s="8" t="s">
        <v>70</v>
      </c>
      <c r="H10" s="8" t="s">
        <v>11</v>
      </c>
      <c r="I10" s="8" t="s">
        <v>14</v>
      </c>
      <c r="J10" s="34">
        <v>40710</v>
      </c>
      <c r="K10" s="8" t="s">
        <v>61</v>
      </c>
      <c r="L10" s="70">
        <v>8.01</v>
      </c>
      <c r="M10" s="12" t="s">
        <v>14</v>
      </c>
      <c r="N10" s="12" t="s">
        <v>14</v>
      </c>
      <c r="O10" s="12" t="s">
        <v>14</v>
      </c>
      <c r="P10" s="12" t="s">
        <v>14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11">
        <v>0</v>
      </c>
      <c r="X10" s="11">
        <v>0</v>
      </c>
      <c r="Y10" s="11">
        <v>0</v>
      </c>
      <c r="Z10" s="11">
        <v>0</v>
      </c>
      <c r="AA10" s="12" t="s">
        <v>38</v>
      </c>
      <c r="AB10" s="12" t="s">
        <v>14</v>
      </c>
      <c r="AC10" s="12" t="s">
        <v>14</v>
      </c>
      <c r="AD10" s="20">
        <f>IF(OR(ISBLANK(#REF!),$E10="ΌΧΙ"),"",IF(L10&gt;5,0.5*(L10-5),0))</f>
        <v>1.5049999999999999</v>
      </c>
      <c r="AE10" s="20">
        <f>IF(OR(ISBLANK(#REF!),$E10="ΌΧΙ"),"",IF(M10="ΝΑΙ",6,(IF(O10="ΝΑΙ",4,0))))</f>
        <v>0</v>
      </c>
      <c r="AF10" s="20">
        <f>IF(OR(ISBLANK(#REF!),$E10="ΌΧΙ"),"",IF(AND(F10="ΠΕ23",H10="ΚΥΡΙΟΣ"),IF(N10="ΝΑΙ",6,(IF(P10="ΝΑΙ",2,0))),IF(N10="ΝΑΙ",3,(IF(P10="ΝΑΙ",2,0)))))</f>
        <v>0</v>
      </c>
      <c r="AG10" s="20">
        <f>IF(OR(ISBLANK(#REF!),$E10="ΌΧΙ"),"",MAX(AE10:AF10))</f>
        <v>0</v>
      </c>
      <c r="AH10" s="20">
        <f>IF(OR(ISBLANK(#REF!),$E10="ΌΧΙ"),"",MIN(3,0.5*INT((Q10*12+R10+ROUND(S10/30,0))/6)))</f>
        <v>0</v>
      </c>
      <c r="AI10" s="20">
        <f>IF(OR(ISBLANK(#REF!),$E10="ΌΧΙ"),"",0.2*(T10*12+U10+ROUND(V10/30,0)))</f>
        <v>0</v>
      </c>
      <c r="AJ10" s="24">
        <f>IF(OR(ISBLANK(#REF!),$E10="ΌΧΙ"),"",IF(W10&gt;80%,4,IF(AND(W10&gt;=67%,W10&lt;=80%),3,0)))</f>
        <v>0</v>
      </c>
      <c r="AK10" s="24">
        <f>IF(OR(ISBLANK(#REF!),$E10="ΌΧΙ"),"",IF(COUNTIFS(X10:Z10,"&gt;=67%")=1,2,IF(COUNTIFS(X10:Z10,"&gt;=67%")=2,5,IF(COUNTIFS(X10:Z10,"&gt;=67%")=3,10,0))))</f>
        <v>0</v>
      </c>
      <c r="AL10" s="24">
        <f>IF(OR(ISBLANK(#REF!),$E10="ΌΧΙ"),"",IF(AA10="ΠΟΛΥΤΕΚΝΟΣ",2,IF(AA10="ΤΡΙΤΕΚΝΟΣ",1,0)))</f>
        <v>0</v>
      </c>
      <c r="AM10" s="24">
        <f t="shared" si="0"/>
        <v>1.5049999999999999</v>
      </c>
      <c r="AN10" s="8" t="s">
        <v>356</v>
      </c>
    </row>
    <row r="11" spans="1:40" s="8" customFormat="1">
      <c r="A11" s="25">
        <f>IF(ISBLANK(#REF!),"",IF(ISNUMBER(A10),A10+1,1))</f>
        <v>10</v>
      </c>
      <c r="B11" s="8" t="s">
        <v>119</v>
      </c>
      <c r="C11" s="8" t="s">
        <v>120</v>
      </c>
      <c r="D11" s="8" t="s">
        <v>121</v>
      </c>
      <c r="E11" s="22" t="s">
        <v>12</v>
      </c>
      <c r="F11" s="8" t="s">
        <v>45</v>
      </c>
      <c r="G11" s="8" t="s">
        <v>70</v>
      </c>
      <c r="H11" s="8" t="s">
        <v>11</v>
      </c>
      <c r="I11" s="8" t="s">
        <v>14</v>
      </c>
      <c r="J11" s="34">
        <v>42464</v>
      </c>
      <c r="K11" s="8" t="s">
        <v>61</v>
      </c>
      <c r="L11" s="70">
        <v>7.83</v>
      </c>
      <c r="M11" s="12" t="s">
        <v>14</v>
      </c>
      <c r="N11" s="12" t="s">
        <v>14</v>
      </c>
      <c r="O11" s="12" t="s">
        <v>14</v>
      </c>
      <c r="P11" s="12" t="s">
        <v>14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19">
        <v>0</v>
      </c>
      <c r="X11" s="19">
        <v>0</v>
      </c>
      <c r="Y11" s="19">
        <v>0</v>
      </c>
      <c r="Z11" s="19">
        <v>0</v>
      </c>
      <c r="AA11" s="18" t="s">
        <v>38</v>
      </c>
      <c r="AB11" s="12" t="s">
        <v>14</v>
      </c>
      <c r="AC11" s="12" t="s">
        <v>14</v>
      </c>
      <c r="AD11" s="20">
        <f>IF(OR(ISBLANK(#REF!),$E11="ΌΧΙ"),"",IF(L11&gt;5,0.5*(L11-5),0))</f>
        <v>1.415</v>
      </c>
      <c r="AE11" s="20">
        <f>IF(OR(ISBLANK(#REF!),$E11="ΌΧΙ"),"",IF(M11="ΝΑΙ",6,(IF(O11="ΝΑΙ",4,0))))</f>
        <v>0</v>
      </c>
      <c r="AF11" s="20">
        <f>IF(OR(ISBLANK(#REF!),$E11="ΌΧΙ"),"",IF(AND(F11="ΠΕ23",H11="ΚΥΡΙΟΣ"),IF(N11="ΝΑΙ",6,(IF(P11="ΝΑΙ",2,0))),IF(N11="ΝΑΙ",3,(IF(P11="ΝΑΙ",2,0)))))</f>
        <v>0</v>
      </c>
      <c r="AG11" s="20">
        <f>IF(OR(ISBLANK(#REF!),$E11="ΌΧΙ"),"",MAX(AE11:AF11))</f>
        <v>0</v>
      </c>
      <c r="AH11" s="20">
        <f>IF(OR(ISBLANK(#REF!),$E11="ΌΧΙ"),"",MIN(3,0.5*INT((Q11*12+R11+ROUND(S11/30,0))/6)))</f>
        <v>0</v>
      </c>
      <c r="AI11" s="20">
        <f>IF(OR(ISBLANK(#REF!),$E11="ΌΧΙ"),"",0.2*(T11*12+U11+ROUND(V11/30,0)))</f>
        <v>0</v>
      </c>
      <c r="AJ11" s="24">
        <f>IF(OR(ISBLANK(#REF!),$E11="ΌΧΙ"),"",IF(W11&gt;80%,4,IF(AND(W11&gt;=67%,W11&lt;=80%),3,0)))</f>
        <v>0</v>
      </c>
      <c r="AK11" s="24">
        <f>IF(OR(ISBLANK(#REF!),$E11="ΌΧΙ"),"",IF(COUNTIFS(X11:Z11,"&gt;=67%")=1,2,IF(COUNTIFS(X11:Z11,"&gt;=67%")=2,5,IF(COUNTIFS(X11:Z11,"&gt;=67%")=3,10,0))))</f>
        <v>0</v>
      </c>
      <c r="AL11" s="24">
        <f>IF(OR(ISBLANK(#REF!),$E11="ΌΧΙ"),"",IF(AA11="ΠΟΛΥΤΕΚΝΟΣ",2,IF(AA11="ΤΡΙΤΕΚΝΟΣ",1,0)))</f>
        <v>0</v>
      </c>
      <c r="AM11" s="24">
        <f t="shared" si="0"/>
        <v>1.415</v>
      </c>
      <c r="AN11" s="8" t="s">
        <v>383</v>
      </c>
    </row>
    <row r="12" spans="1:40" s="8" customFormat="1">
      <c r="A12" s="25">
        <f>IF(ISBLANK(#REF!),"",IF(ISNUMBER(A11),A11+1,1))</f>
        <v>11</v>
      </c>
      <c r="B12" s="8" t="s">
        <v>133</v>
      </c>
      <c r="C12" s="8" t="s">
        <v>134</v>
      </c>
      <c r="D12" s="8" t="s">
        <v>102</v>
      </c>
      <c r="E12" s="22" t="s">
        <v>12</v>
      </c>
      <c r="F12" s="8" t="s">
        <v>45</v>
      </c>
      <c r="G12" s="8" t="s">
        <v>70</v>
      </c>
      <c r="H12" s="8" t="s">
        <v>11</v>
      </c>
      <c r="I12" s="8" t="s">
        <v>14</v>
      </c>
      <c r="J12" s="34">
        <v>42397</v>
      </c>
      <c r="K12" s="8" t="s">
        <v>61</v>
      </c>
      <c r="L12" s="70">
        <v>7.08</v>
      </c>
      <c r="M12" s="12" t="s">
        <v>14</v>
      </c>
      <c r="N12" s="12" t="s">
        <v>14</v>
      </c>
      <c r="O12" s="12" t="s">
        <v>14</v>
      </c>
      <c r="P12" s="12" t="s">
        <v>14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10">
        <v>0</v>
      </c>
      <c r="X12" s="10">
        <v>0</v>
      </c>
      <c r="Y12" s="10">
        <v>0</v>
      </c>
      <c r="Z12" s="10">
        <v>0</v>
      </c>
      <c r="AA12" s="12" t="s">
        <v>38</v>
      </c>
      <c r="AB12" s="12" t="s">
        <v>14</v>
      </c>
      <c r="AC12" s="12" t="s">
        <v>14</v>
      </c>
      <c r="AD12" s="20">
        <f>IF(OR(ISBLANK(#REF!),$E12="ΌΧΙ"),"",IF(L12&gt;5,0.5*(L12-5),0))</f>
        <v>1.04</v>
      </c>
      <c r="AE12" s="20">
        <f>IF(OR(ISBLANK(#REF!),$E12="ΌΧΙ"),"",IF(M12="ΝΑΙ",6,(IF(O12="ΝΑΙ",4,0))))</f>
        <v>0</v>
      </c>
      <c r="AF12" s="20">
        <f>IF(OR(ISBLANK(#REF!),$E12="ΌΧΙ"),"",IF(AND(F12="ΠΕ23",H12="ΚΥΡΙΟΣ"),IF(N12="ΝΑΙ",6,(IF(P12="ΝΑΙ",2,0))),IF(N12="ΝΑΙ",3,(IF(P12="ΝΑΙ",2,0)))))</f>
        <v>0</v>
      </c>
      <c r="AG12" s="20">
        <f>IF(OR(ISBLANK(#REF!),$E12="ΌΧΙ"),"",MAX(AE12:AF12))</f>
        <v>0</v>
      </c>
      <c r="AH12" s="20">
        <f>IF(OR(ISBLANK(#REF!),$E12="ΌΧΙ"),"",MIN(3,0.5*INT((Q12*12+R12+ROUND(S12/30,0))/6)))</f>
        <v>0</v>
      </c>
      <c r="AI12" s="20">
        <f>IF(OR(ISBLANK(#REF!),$E12="ΌΧΙ"),"",0.2*(T12*12+U12+ROUND(V12/30,0)))</f>
        <v>0</v>
      </c>
      <c r="AJ12" s="24">
        <f>IF(OR(ISBLANK(#REF!),$E12="ΌΧΙ"),"",IF(W12&gt;80%,4,IF(AND(W12&gt;=67%,W12&lt;=80%),3,0)))</f>
        <v>0</v>
      </c>
      <c r="AK12" s="24">
        <f>IF(OR(ISBLANK(#REF!),$E12="ΌΧΙ"),"",IF(COUNTIFS(X12:Z12,"&gt;=67%")=1,2,IF(COUNTIFS(X12:Z12,"&gt;=67%")=2,5,IF(COUNTIFS(X12:Z12,"&gt;=67%")=3,10,0))))</f>
        <v>0</v>
      </c>
      <c r="AL12" s="24">
        <f>IF(OR(ISBLANK(#REF!),$E12="ΌΧΙ"),"",IF(AA12="ΠΟΛΥΤΕΚΝΟΣ",2,IF(AA12="ΤΡΙΤΕΚΝΟΣ",1,0)))</f>
        <v>0</v>
      </c>
      <c r="AM12" s="24">
        <f t="shared" si="0"/>
        <v>1.04</v>
      </c>
      <c r="AN12" s="8" t="s">
        <v>356</v>
      </c>
    </row>
  </sheetData>
  <dataValidations count="11">
    <dataValidation type="list" allowBlank="1" showInputMessage="1" showErrorMessage="1" sqref="G2:G12">
      <formula1>ΑΠΑΙΤΕΙΤΑΙ_ΔΕΝ_ΑΠΑΙΤΕΙΤΑΙ</formula1>
    </dataValidation>
    <dataValidation type="list" allowBlank="1" showInputMessage="1" showErrorMessage="1" sqref="F2:F12">
      <formula1>ΚΛΑΔΟΣ_ΕΕΠ</formula1>
    </dataValidation>
    <dataValidation type="list" allowBlank="1" showInputMessage="1" showErrorMessage="1" sqref="H2:H12">
      <formula1>ΚΑΤΗΓΟΡΙΑ_ΠΙΝΑΚΑ</formula1>
    </dataValidation>
    <dataValidation type="list" allowBlank="1" showInputMessage="1" showErrorMessage="1" sqref="K2:K12">
      <formula1>ΑΠΑΙΤΟΥΜΕΝΟΣ_ΤΙΤΛΟΣ</formula1>
    </dataValidation>
    <dataValidation type="decimal" allowBlank="1" showInputMessage="1" showErrorMessage="1" sqref="L2:L12">
      <formula1>0</formula1>
      <formula2>10</formula2>
    </dataValidation>
    <dataValidation type="list" allowBlank="1" showInputMessage="1" showErrorMessage="1" sqref="AA2:AA12">
      <formula1>ΠΟΛΥΤΕΚΝΟΣ_ΤΡΙΤΕΚΝΟΣ</formula1>
    </dataValidation>
    <dataValidation type="decimal" allowBlank="1" showInputMessage="1" showErrorMessage="1" sqref="W2:Z12">
      <formula1>0</formula1>
      <formula2>1</formula2>
    </dataValidation>
    <dataValidation type="whole" allowBlank="1" showInputMessage="1" showErrorMessage="1" sqref="V2:V12 S2:S12">
      <formula1>0</formula1>
      <formula2>29</formula2>
    </dataValidation>
    <dataValidation type="whole" allowBlank="1" showInputMessage="1" showErrorMessage="1" sqref="U2:U12 R2:R12">
      <formula1>0</formula1>
      <formula2>11</formula2>
    </dataValidation>
    <dataValidation type="whole" allowBlank="1" showInputMessage="1" showErrorMessage="1" sqref="T2:T12 Q2:Q12">
      <formula1>0</formula1>
      <formula2>40</formula2>
    </dataValidation>
    <dataValidation type="list" allowBlank="1" showInputMessage="1" showErrorMessage="1" sqref="AB2:AC12 M2:P12 I2:I12 E2:E12">
      <formula1>NAI_OXI</formula1>
    </dataValidation>
  </dataValidation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Φύλλο8"/>
  <dimension ref="A1:AN3"/>
  <sheetViews>
    <sheetView workbookViewId="0">
      <selection activeCell="B4" sqref="B4"/>
    </sheetView>
  </sheetViews>
  <sheetFormatPr defaultRowHeight="15"/>
  <cols>
    <col min="2" max="2" width="12.85546875" customWidth="1"/>
    <col min="4" max="4" width="10" customWidth="1"/>
    <col min="7" max="7" width="10.85546875" bestFit="1" customWidth="1"/>
    <col min="10" max="10" width="9.7109375" bestFit="1" customWidth="1"/>
    <col min="11" max="11" width="14.28515625" customWidth="1"/>
    <col min="40" max="40" width="75.5703125" bestFit="1" customWidth="1"/>
    <col min="42" max="42" width="67.85546875" bestFit="1" customWidth="1"/>
  </cols>
  <sheetData>
    <row r="1" spans="1:40" ht="173.2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</row>
    <row r="2" spans="1:40" s="8" customFormat="1">
      <c r="A2" s="25">
        <f>IF(ISBLANK(#REF!),"",IF(ISNUMBER(A1),A1+1,1))</f>
        <v>1</v>
      </c>
      <c r="B2" s="8" t="s">
        <v>138</v>
      </c>
      <c r="C2" s="8" t="s">
        <v>139</v>
      </c>
      <c r="D2" s="8" t="s">
        <v>118</v>
      </c>
      <c r="E2" s="22" t="s">
        <v>12</v>
      </c>
      <c r="F2" s="8" t="s">
        <v>46</v>
      </c>
      <c r="G2" s="8" t="s">
        <v>70</v>
      </c>
      <c r="H2" s="8" t="s">
        <v>11</v>
      </c>
      <c r="I2" s="8" t="s">
        <v>12</v>
      </c>
      <c r="J2" s="34">
        <v>42551</v>
      </c>
      <c r="K2" s="8" t="s">
        <v>62</v>
      </c>
      <c r="L2" s="70">
        <v>9</v>
      </c>
      <c r="M2" s="12" t="s">
        <v>14</v>
      </c>
      <c r="N2" s="12" t="s">
        <v>14</v>
      </c>
      <c r="O2" s="12" t="s">
        <v>14</v>
      </c>
      <c r="P2" s="12" t="s">
        <v>14</v>
      </c>
      <c r="Q2" s="8">
        <v>0</v>
      </c>
      <c r="R2" s="8">
        <v>0</v>
      </c>
      <c r="S2" s="8">
        <v>0</v>
      </c>
      <c r="T2" s="8">
        <v>0</v>
      </c>
      <c r="U2" s="8">
        <v>0</v>
      </c>
      <c r="V2" s="8">
        <v>0</v>
      </c>
      <c r="W2" s="11">
        <v>0</v>
      </c>
      <c r="X2" s="11">
        <v>0</v>
      </c>
      <c r="Y2" s="11">
        <v>0</v>
      </c>
      <c r="Z2" s="11">
        <v>0</v>
      </c>
      <c r="AA2" s="12" t="s">
        <v>38</v>
      </c>
      <c r="AB2" s="12" t="s">
        <v>14</v>
      </c>
      <c r="AC2" s="12" t="s">
        <v>14</v>
      </c>
      <c r="AD2" s="20">
        <f>IF(OR(ISBLANK(#REF!),$E2="ΌΧΙ"),"",IF(L2&gt;5,0.5*(L2-5),0))</f>
        <v>2</v>
      </c>
      <c r="AE2" s="20">
        <f>IF(OR(ISBLANK(#REF!),$E2="ΌΧΙ"),"",IF(M2="ΝΑΙ",6,(IF(O2="ΝΑΙ",4,0))))</f>
        <v>0</v>
      </c>
      <c r="AF2" s="20">
        <f>IF(OR(ISBLANK(#REF!),$E2="ΌΧΙ"),"",IF(AND(F2="ΠΕ23",H2="ΚΥΡΙΟΣ"),IF(N2="ΝΑΙ",6,(IF(P2="ΝΑΙ",2,0))),IF(N2="ΝΑΙ",3,(IF(P2="ΝΑΙ",2,0)))))</f>
        <v>0</v>
      </c>
      <c r="AG2" s="20">
        <f>IF(OR(ISBLANK(#REF!),$E2="ΌΧΙ"),"",MAX(AE2:AF2))</f>
        <v>0</v>
      </c>
      <c r="AH2" s="20">
        <f>IF(OR(ISBLANK(#REF!),$E2="ΌΧΙ"),"",MIN(3,0.5*INT((Q2*12+R2+ROUND(S2/30,0))/6)))</f>
        <v>0</v>
      </c>
      <c r="AI2" s="20">
        <f>IF(OR(ISBLANK(#REF!),$E2="ΌΧΙ"),"",0.2*(T2*12+U2+ROUND(V2/30,0)))</f>
        <v>0</v>
      </c>
      <c r="AJ2" s="24">
        <f>IF(OR(ISBLANK(#REF!),$E2="ΌΧΙ"),"",IF(W2&gt;80%,4,IF(AND(W2&gt;=67%,W2&lt;=80%),3,0)))</f>
        <v>0</v>
      </c>
      <c r="AK2" s="24">
        <f>IF(OR(ISBLANK(#REF!),$E2="ΌΧΙ"),"",IF(COUNTIFS(X2:Z2,"&gt;=67%")=1,2,IF(COUNTIFS(X2:Z2,"&gt;=67%")=2,5,IF(COUNTIFS(X2:Z2,"&gt;=67%")=3,10,0))))</f>
        <v>0</v>
      </c>
      <c r="AL2" s="24">
        <f>IF(OR(ISBLANK(#REF!),$E2="ΌΧΙ"),"",IF(AA2="ΠΟΛΥΤΕΚΝΟΣ",2,IF(AA2="ΤΡΙΤΕΚΝΟΣ",1,0)))</f>
        <v>0</v>
      </c>
      <c r="AM2" s="24">
        <f>IF($E2="ΌΧΙ","",AD2+SUM(AG2:AL2))</f>
        <v>2</v>
      </c>
      <c r="AN2" s="8" t="s">
        <v>356</v>
      </c>
    </row>
    <row r="3" spans="1:40" s="8" customFormat="1">
      <c r="A3" s="25">
        <f>IF(ISBLANK(#REF!),"",IF(ISNUMBER(A2),A2+1,1))</f>
        <v>2</v>
      </c>
      <c r="B3" s="8" t="s">
        <v>140</v>
      </c>
      <c r="C3" s="8" t="s">
        <v>141</v>
      </c>
      <c r="D3" s="8" t="s">
        <v>112</v>
      </c>
      <c r="E3" s="22" t="s">
        <v>14</v>
      </c>
      <c r="F3" s="8" t="s">
        <v>46</v>
      </c>
      <c r="H3" s="8" t="s">
        <v>11</v>
      </c>
      <c r="L3" s="70"/>
      <c r="M3" s="12"/>
      <c r="N3" s="12"/>
      <c r="O3" s="12"/>
      <c r="P3" s="12"/>
      <c r="W3" s="11"/>
      <c r="X3" s="11"/>
      <c r="Y3" s="11"/>
      <c r="Z3" s="11"/>
      <c r="AA3" s="12"/>
      <c r="AB3" s="12"/>
      <c r="AC3" s="12"/>
      <c r="AD3" s="20" t="str">
        <f>IF(OR(ISBLANK(#REF!),$E3="ΌΧΙ"),"",IF(L3&gt;5,0.5*(L3-5),0))</f>
        <v/>
      </c>
      <c r="AE3" s="20" t="str">
        <f>IF(OR(ISBLANK(#REF!),$E3="ΌΧΙ"),"",IF(M3="ΝΑΙ",6,(IF(O3="ΝΑΙ",4,0))))</f>
        <v/>
      </c>
      <c r="AF3" s="20" t="str">
        <f>IF(OR(ISBLANK(#REF!),$E3="ΌΧΙ"),"",IF(AND(F3="ΠΕ23",H3="ΚΥΡΙΟΣ"),IF(N3="ΝΑΙ",6,(IF(P3="ΝΑΙ",2,0))),IF(N3="ΝΑΙ",3,(IF(P3="ΝΑΙ",2,0)))))</f>
        <v/>
      </c>
      <c r="AG3" s="20" t="str">
        <f>IF(OR(ISBLANK(#REF!),$E3="ΌΧΙ"),"",MAX(AE3:AF3))</f>
        <v/>
      </c>
      <c r="AH3" s="20" t="str">
        <f>IF(OR(ISBLANK(#REF!),$E3="ΌΧΙ"),"",MIN(3,0.5*INT((Q3*12+R3+ROUND(S3/30,0))/6)))</f>
        <v/>
      </c>
      <c r="AI3" s="20" t="str">
        <f>IF(OR(ISBLANK(#REF!),$E3="ΌΧΙ"),"",0.2*(T3*12+U3+ROUND(V3/30,0)))</f>
        <v/>
      </c>
      <c r="AJ3" s="24" t="str">
        <f>IF(OR(ISBLANK(#REF!),$E3="ΌΧΙ"),"",IF(W3&gt;80%,4,IF(AND(W3&gt;=67%,W3&lt;=80%),3,0)))</f>
        <v/>
      </c>
      <c r="AK3" s="24" t="str">
        <f>IF(OR(ISBLANK(#REF!),$E3="ΌΧΙ"),"",IF(COUNTIFS(X3:Z3,"&gt;=67%")=1,2,IF(COUNTIFS(X3:Z3,"&gt;=67%")=2,5,IF(COUNTIFS(X3:Z3,"&gt;=67%")=3,10,0))))</f>
        <v/>
      </c>
      <c r="AL3" s="24" t="str">
        <f>IF(OR(ISBLANK(#REF!),$E3="ΌΧΙ"),"",IF(AA3="ΠΟΛΥΤΕΚΝΟΣ",2,IF(AA3="ΤΡΙΤΕΚΝΟΣ",1,0)))</f>
        <v/>
      </c>
      <c r="AM3" s="24" t="str">
        <f>IF($E3="ΌΧΙ","",AD3+SUM(AG3:AL3))</f>
        <v/>
      </c>
      <c r="AN3" s="8" t="s">
        <v>364</v>
      </c>
    </row>
  </sheetData>
  <dataValidations count="11">
    <dataValidation type="list" allowBlank="1" showInputMessage="1" showErrorMessage="1" sqref="G2:G3">
      <formula1>ΑΠΑΙΤΕΙΤΑΙ_ΔΕΝ_ΑΠΑΙΤΕΙΤΑΙ</formula1>
    </dataValidation>
    <dataValidation type="list" allowBlank="1" showInputMessage="1" showErrorMessage="1" sqref="F2:F3">
      <formula1>ΚΛΑΔΟΣ_ΕΕΠ</formula1>
    </dataValidation>
    <dataValidation type="list" allowBlank="1" showInputMessage="1" showErrorMessage="1" sqref="H2:H3">
      <formula1>ΚΑΤΗΓΟΡΙΑ_ΠΙΝΑΚΑ</formula1>
    </dataValidation>
    <dataValidation type="list" allowBlank="1" showInputMessage="1" showErrorMessage="1" sqref="K2:K3">
      <formula1>ΑΠΑΙΤΟΥΜΕΝΟΣ_ΤΙΤΛΟΣ</formula1>
    </dataValidation>
    <dataValidation type="decimal" allowBlank="1" showInputMessage="1" showErrorMessage="1" sqref="L2:L3">
      <formula1>0</formula1>
      <formula2>10</formula2>
    </dataValidation>
    <dataValidation type="list" allowBlank="1" showInputMessage="1" showErrorMessage="1" sqref="AA2:AA3">
      <formula1>ΠΟΛΥΤΕΚΝΟΣ_ΤΡΙΤΕΚΝΟΣ</formula1>
    </dataValidation>
    <dataValidation type="decimal" allowBlank="1" showInputMessage="1" showErrorMessage="1" sqref="W2:Z3">
      <formula1>0</formula1>
      <formula2>1</formula2>
    </dataValidation>
    <dataValidation type="whole" allowBlank="1" showInputMessage="1" showErrorMessage="1" sqref="V2:V3 S2:S3">
      <formula1>0</formula1>
      <formula2>29</formula2>
    </dataValidation>
    <dataValidation type="whole" allowBlank="1" showInputMessage="1" showErrorMessage="1" sqref="U2:U3 R2:R3">
      <formula1>0</formula1>
      <formula2>11</formula2>
    </dataValidation>
    <dataValidation type="whole" allowBlank="1" showInputMessage="1" showErrorMessage="1" sqref="T2:T3 Q2:Q3">
      <formula1>0</formula1>
      <formula2>40</formula2>
    </dataValidation>
    <dataValidation type="list" allowBlank="1" showInputMessage="1" showErrorMessage="1" sqref="AB2:AC3 M2:P3 I2:I3 E2:E3">
      <formula1>NAI_OXI</formula1>
    </dataValidation>
  </dataValidation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Φύλλο9"/>
  <dimension ref="A1:AN37"/>
  <sheetViews>
    <sheetView topLeftCell="A13" workbookViewId="0">
      <selection activeCell="B22" sqref="A22:XFD22"/>
    </sheetView>
  </sheetViews>
  <sheetFormatPr defaultRowHeight="15"/>
  <cols>
    <col min="2" max="2" width="16.140625" bestFit="1" customWidth="1"/>
    <col min="3" max="3" width="15.42578125" bestFit="1" customWidth="1"/>
    <col min="4" max="4" width="15.28515625" bestFit="1" customWidth="1"/>
    <col min="7" max="7" width="15.42578125" customWidth="1"/>
    <col min="8" max="8" width="12.140625" customWidth="1"/>
    <col min="10" max="10" width="10.7109375" bestFit="1" customWidth="1"/>
  </cols>
  <sheetData>
    <row r="1" spans="1:40" s="8" customFormat="1">
      <c r="A1" s="25"/>
      <c r="E1" s="22"/>
      <c r="J1" s="34"/>
      <c r="L1" s="70"/>
      <c r="M1" s="12"/>
      <c r="N1" s="12"/>
      <c r="O1" s="12"/>
      <c r="P1" s="12"/>
      <c r="W1" s="11"/>
      <c r="X1" s="11"/>
      <c r="Y1" s="11"/>
      <c r="Z1" s="11"/>
      <c r="AA1" s="12"/>
      <c r="AB1" s="12"/>
      <c r="AC1" s="12"/>
      <c r="AD1" s="20"/>
      <c r="AE1" s="20"/>
      <c r="AF1" s="20"/>
      <c r="AG1" s="20"/>
      <c r="AH1" s="20"/>
      <c r="AI1" s="20"/>
      <c r="AJ1" s="24"/>
      <c r="AK1" s="24"/>
      <c r="AL1" s="24"/>
      <c r="AM1" s="24"/>
    </row>
    <row r="2" spans="1:40" s="8" customFormat="1" ht="45" customHeight="1">
      <c r="A2" s="76" t="s">
        <v>400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  <c r="AH2" s="76"/>
      <c r="AI2" s="76"/>
      <c r="AJ2" s="76"/>
      <c r="AK2" s="76"/>
      <c r="AL2" s="76"/>
      <c r="AM2" s="76"/>
    </row>
    <row r="4" spans="1:40" ht="173.25" customHeight="1">
      <c r="A4" s="50" t="s">
        <v>68</v>
      </c>
      <c r="B4" s="51" t="s">
        <v>16</v>
      </c>
      <c r="C4" s="51" t="s">
        <v>17</v>
      </c>
      <c r="D4" s="51" t="s">
        <v>18</v>
      </c>
      <c r="E4" s="69" t="s">
        <v>83</v>
      </c>
      <c r="F4" s="52" t="s">
        <v>64</v>
      </c>
      <c r="G4" s="52" t="s">
        <v>69</v>
      </c>
      <c r="H4" s="52" t="s">
        <v>0</v>
      </c>
      <c r="I4" s="53" t="s">
        <v>80</v>
      </c>
      <c r="J4" s="75" t="s">
        <v>79</v>
      </c>
      <c r="K4" s="75" t="s">
        <v>76</v>
      </c>
      <c r="L4" s="57" t="s">
        <v>19</v>
      </c>
      <c r="M4" s="57" t="s">
        <v>77</v>
      </c>
      <c r="N4" s="57" t="s">
        <v>4</v>
      </c>
      <c r="O4" s="57" t="s">
        <v>78</v>
      </c>
      <c r="P4" s="57" t="s">
        <v>6</v>
      </c>
      <c r="Q4" s="57" t="s">
        <v>20</v>
      </c>
      <c r="R4" s="57" t="s">
        <v>21</v>
      </c>
      <c r="S4" s="57" t="s">
        <v>22</v>
      </c>
      <c r="T4" s="57" t="s">
        <v>23</v>
      </c>
      <c r="U4" s="57" t="s">
        <v>24</v>
      </c>
      <c r="V4" s="57" t="s">
        <v>25</v>
      </c>
      <c r="W4" s="57" t="s">
        <v>26</v>
      </c>
      <c r="X4" s="57" t="s">
        <v>27</v>
      </c>
      <c r="Y4" s="57" t="s">
        <v>28</v>
      </c>
      <c r="Z4" s="57" t="s">
        <v>29</v>
      </c>
      <c r="AA4" s="57" t="s">
        <v>35</v>
      </c>
      <c r="AB4" s="57" t="s">
        <v>9</v>
      </c>
      <c r="AC4" s="57" t="s">
        <v>10</v>
      </c>
      <c r="AD4" s="58" t="s">
        <v>30</v>
      </c>
      <c r="AE4" s="66" t="s">
        <v>73</v>
      </c>
      <c r="AF4" s="66" t="s">
        <v>74</v>
      </c>
      <c r="AG4" s="58" t="s">
        <v>72</v>
      </c>
      <c r="AH4" s="58" t="s">
        <v>31</v>
      </c>
      <c r="AI4" s="58" t="s">
        <v>32</v>
      </c>
      <c r="AJ4" s="58" t="s">
        <v>33</v>
      </c>
      <c r="AK4" s="58" t="s">
        <v>34</v>
      </c>
      <c r="AL4" s="58" t="s">
        <v>42</v>
      </c>
      <c r="AM4" s="59" t="s">
        <v>41</v>
      </c>
    </row>
    <row r="5" spans="1:40" s="8" customFormat="1">
      <c r="A5" s="25">
        <f>IF(ISBLANK(#REF!),"",IF(ISNUMBER(A4),A4+1,1))</f>
        <v>1</v>
      </c>
      <c r="B5" s="8" t="s">
        <v>178</v>
      </c>
      <c r="C5" s="8" t="s">
        <v>179</v>
      </c>
      <c r="D5" s="8" t="s">
        <v>97</v>
      </c>
      <c r="E5" s="22" t="s">
        <v>12</v>
      </c>
      <c r="F5" s="8" t="s">
        <v>47</v>
      </c>
      <c r="G5" s="8" t="s">
        <v>15</v>
      </c>
      <c r="H5" s="8" t="s">
        <v>11</v>
      </c>
      <c r="I5" s="8" t="s">
        <v>12</v>
      </c>
      <c r="J5" s="34">
        <v>40011</v>
      </c>
      <c r="K5" s="8" t="s">
        <v>61</v>
      </c>
      <c r="L5" s="70">
        <v>8.0299999999999994</v>
      </c>
      <c r="M5" s="12" t="s">
        <v>14</v>
      </c>
      <c r="N5" s="12" t="s">
        <v>14</v>
      </c>
      <c r="O5" s="12" t="s">
        <v>12</v>
      </c>
      <c r="P5" s="12" t="s">
        <v>14</v>
      </c>
      <c r="Q5" s="8">
        <v>0</v>
      </c>
      <c r="R5" s="8">
        <v>0</v>
      </c>
      <c r="S5" s="8">
        <v>0</v>
      </c>
      <c r="T5" s="8">
        <v>2</v>
      </c>
      <c r="U5" s="8">
        <v>1</v>
      </c>
      <c r="V5" s="8">
        <v>9</v>
      </c>
      <c r="W5" s="11">
        <v>0</v>
      </c>
      <c r="X5" s="11">
        <v>0</v>
      </c>
      <c r="Y5" s="11">
        <v>0</v>
      </c>
      <c r="Z5" s="11">
        <v>0</v>
      </c>
      <c r="AA5" s="12" t="s">
        <v>38</v>
      </c>
      <c r="AB5" s="12" t="s">
        <v>14</v>
      </c>
      <c r="AC5" s="12" t="s">
        <v>14</v>
      </c>
      <c r="AD5" s="20">
        <f>IF(OR(ISBLANK(#REF!),$E5="ΌΧΙ"),"",IF(L5&gt;5,0.5*(L5-5),0))</f>
        <v>1.5149999999999997</v>
      </c>
      <c r="AE5" s="20">
        <f>IF(OR(ISBLANK(#REF!),$E5="ΌΧΙ"),"",IF(M5="ΝΑΙ",6,(IF(O5="ΝΑΙ",4,0))))</f>
        <v>4</v>
      </c>
      <c r="AF5" s="20">
        <f>IF(OR(ISBLANK(#REF!),$E5="ΌΧΙ"),"",IF(AND(F5="ΠΕ23",H5="ΚΥΡΙΟΣ"),IF(N5="ΝΑΙ",6,(IF(P5="ΝΑΙ",2,0))),IF(N5="ΝΑΙ",3,(IF(P5="ΝΑΙ",2,0)))))</f>
        <v>0</v>
      </c>
      <c r="AG5" s="20">
        <f>IF(OR(ISBLANK(#REF!),$E5="ΌΧΙ"),"",MAX(AE5:AF5))</f>
        <v>4</v>
      </c>
      <c r="AH5" s="20">
        <f>IF(OR(ISBLANK(#REF!),$E5="ΌΧΙ"),"",MIN(3,0.5*INT((Q5*12+R5+ROUND(S5/30,0))/6)))</f>
        <v>0</v>
      </c>
      <c r="AI5" s="20">
        <f>IF(OR(ISBLANK(#REF!),$E5="ΌΧΙ"),"",0.2*(T5*12+U5+ROUND(V5/30,0)))</f>
        <v>5</v>
      </c>
      <c r="AJ5" s="24">
        <f>IF(OR(ISBLANK(#REF!),$E5="ΌΧΙ"),"",IF(W5&gt;80%,4,IF(AND(W5&gt;=67%,W5&lt;=80%),3,0)))</f>
        <v>0</v>
      </c>
      <c r="AK5" s="24">
        <f>IF(OR(ISBLANK(#REF!),$E5="ΌΧΙ"),"",IF(COUNTIFS(X5:Z5,"&gt;=67%")=1,2,IF(COUNTIFS(X5:Z5,"&gt;=67%")=2,5,IF(COUNTIFS(X5:Z5,"&gt;=67%")=3,10,0))))</f>
        <v>0</v>
      </c>
      <c r="AL5" s="24">
        <f>IF(OR(ISBLANK(#REF!),$E5="ΌΧΙ"),"",IF(AA5="ΠΟΛΥΤΕΚΝΟΣ",2,IF(AA5="ΤΡΙΤΕΚΝΟΣ",1,0)))</f>
        <v>0</v>
      </c>
      <c r="AM5" s="24">
        <f>IF($E5="ΌΧΙ","",AD5+SUM(AG5:AL5))</f>
        <v>10.515000000000001</v>
      </c>
      <c r="AN5" s="8" t="s">
        <v>360</v>
      </c>
    </row>
    <row r="6" spans="1:40" s="8" customFormat="1" hidden="1">
      <c r="A6" s="25">
        <f>IF(ISBLANK(#REF!),"",IF(ISNUMBER(A5),A5+1,1))</f>
        <v>2</v>
      </c>
      <c r="B6" s="8" t="s">
        <v>203</v>
      </c>
      <c r="C6" s="8" t="s">
        <v>99</v>
      </c>
      <c r="D6" s="8" t="s">
        <v>89</v>
      </c>
      <c r="E6" s="22" t="s">
        <v>12</v>
      </c>
      <c r="F6" s="8" t="s">
        <v>47</v>
      </c>
      <c r="G6" s="8" t="s">
        <v>15</v>
      </c>
      <c r="H6" s="8" t="s">
        <v>13</v>
      </c>
      <c r="I6" s="8" t="s">
        <v>12</v>
      </c>
      <c r="J6" s="34">
        <v>38679</v>
      </c>
      <c r="K6" s="8" t="s">
        <v>61</v>
      </c>
      <c r="L6" s="70">
        <v>7.74</v>
      </c>
      <c r="M6" s="12" t="s">
        <v>14</v>
      </c>
      <c r="N6" s="12" t="s">
        <v>14</v>
      </c>
      <c r="O6" s="12" t="s">
        <v>12</v>
      </c>
      <c r="P6" s="12" t="s">
        <v>14</v>
      </c>
      <c r="Q6" s="8">
        <v>0</v>
      </c>
      <c r="R6" s="8">
        <v>0</v>
      </c>
      <c r="S6" s="8">
        <v>0</v>
      </c>
      <c r="T6" s="8">
        <v>0</v>
      </c>
      <c r="U6" s="8">
        <v>0</v>
      </c>
      <c r="V6" s="8">
        <v>0</v>
      </c>
      <c r="W6" s="11">
        <v>0</v>
      </c>
      <c r="X6" s="11">
        <v>0</v>
      </c>
      <c r="Y6" s="11">
        <v>0</v>
      </c>
      <c r="Z6" s="11">
        <v>0</v>
      </c>
      <c r="AA6" s="12" t="s">
        <v>38</v>
      </c>
      <c r="AB6" s="12" t="s">
        <v>14</v>
      </c>
      <c r="AC6" s="12" t="s">
        <v>14</v>
      </c>
      <c r="AD6" s="20">
        <f>IF(OR(ISBLANK(#REF!),$E6="ΌΧΙ"),"",IF(L6&gt;5,0.5*(L6-5),0))</f>
        <v>1.37</v>
      </c>
      <c r="AE6" s="20">
        <f>IF(OR(ISBLANK(#REF!),$E6="ΌΧΙ"),"",IF(M6="ΝΑΙ",6,(IF(O6="ΝΑΙ",4,0))))</f>
        <v>4</v>
      </c>
      <c r="AF6" s="20">
        <f>IF(OR(ISBLANK(#REF!),$E6="ΌΧΙ"),"",IF(AND(F6="ΠΕ23",H6="ΚΥΡΙΟΣ"),IF(N6="ΝΑΙ",6,(IF(P6="ΝΑΙ",2,0))),IF(N6="ΝΑΙ",3,(IF(P6="ΝΑΙ",2,0)))))</f>
        <v>0</v>
      </c>
      <c r="AG6" s="20">
        <f>IF(OR(ISBLANK(#REF!),$E6="ΌΧΙ"),"",MAX(AE6:AF6))</f>
        <v>4</v>
      </c>
      <c r="AH6" s="20">
        <f>IF(OR(ISBLANK(#REF!),$E6="ΌΧΙ"),"",MIN(3,0.5*INT((Q6*12+R6+ROUND(S6/30,0))/6)))</f>
        <v>0</v>
      </c>
      <c r="AI6" s="20">
        <f>IF(OR(ISBLANK(#REF!),$E6="ΌΧΙ"),"",0.2*(T6*12+U6+ROUND(V6/30,0)))</f>
        <v>0</v>
      </c>
      <c r="AJ6" s="24">
        <f>IF(OR(ISBLANK(#REF!),$E6="ΌΧΙ"),"",IF(W6&gt;80%,4,IF(AND(W6&gt;=67%,W6&lt;=80%),3,0)))</f>
        <v>0</v>
      </c>
      <c r="AK6" s="24">
        <f>IF(OR(ISBLANK(#REF!),$E6="ΌΧΙ"),"",IF(COUNTIFS(X6:Z6,"&gt;=67%")=1,2,IF(COUNTIFS(X6:Z6,"&gt;=67%")=2,5,IF(COUNTIFS(X6:Z6,"&gt;=67%")=3,10,0))))</f>
        <v>0</v>
      </c>
      <c r="AL6" s="24">
        <f>IF(OR(ISBLANK(#REF!),$E6="ΌΧΙ"),"",IF(AA6="ΠΟΛΥΤΕΚΝΟΣ",2,IF(AA6="ΤΡΙΤΕΚΝΟΣ",1,0)))</f>
        <v>0</v>
      </c>
      <c r="AM6" s="24">
        <f t="shared" ref="AM6:AM10" si="0">IF($E6="ΌΧΙ","",AD6+SUM(AG6:AL6))</f>
        <v>5.37</v>
      </c>
      <c r="AN6" s="8" t="s">
        <v>407</v>
      </c>
    </row>
    <row r="7" spans="1:40" s="8" customFormat="1" hidden="1">
      <c r="A7" s="25">
        <f>IF(ISBLANK(#REF!),"",IF(ISNUMBER(A6),A6+1,1))</f>
        <v>3</v>
      </c>
      <c r="B7" s="8" t="s">
        <v>189</v>
      </c>
      <c r="C7" s="8" t="s">
        <v>190</v>
      </c>
      <c r="D7" s="8" t="s">
        <v>102</v>
      </c>
      <c r="E7" s="22" t="s">
        <v>12</v>
      </c>
      <c r="F7" s="8" t="s">
        <v>47</v>
      </c>
      <c r="G7" s="8" t="s">
        <v>15</v>
      </c>
      <c r="H7" s="8" t="s">
        <v>13</v>
      </c>
      <c r="I7" s="8" t="s">
        <v>12</v>
      </c>
      <c r="J7" s="34">
        <v>36250</v>
      </c>
      <c r="K7" s="8" t="s">
        <v>61</v>
      </c>
      <c r="L7" s="70">
        <v>7.29</v>
      </c>
      <c r="M7" s="12" t="s">
        <v>14</v>
      </c>
      <c r="N7" s="12" t="s">
        <v>14</v>
      </c>
      <c r="O7" s="12" t="s">
        <v>14</v>
      </c>
      <c r="P7" s="12" t="s">
        <v>14</v>
      </c>
      <c r="Q7" s="8">
        <v>12</v>
      </c>
      <c r="R7" s="8">
        <v>2</v>
      </c>
      <c r="S7" s="8">
        <v>18</v>
      </c>
      <c r="T7" s="8">
        <v>0</v>
      </c>
      <c r="U7" s="8">
        <v>7</v>
      </c>
      <c r="V7" s="8">
        <v>22</v>
      </c>
      <c r="W7" s="11">
        <v>0</v>
      </c>
      <c r="X7" s="11">
        <v>0</v>
      </c>
      <c r="Y7" s="11">
        <v>0</v>
      </c>
      <c r="Z7" s="11">
        <v>0</v>
      </c>
      <c r="AA7" s="12" t="s">
        <v>38</v>
      </c>
      <c r="AB7" s="12" t="s">
        <v>14</v>
      </c>
      <c r="AC7" s="12" t="s">
        <v>14</v>
      </c>
      <c r="AD7" s="20">
        <f>IF(OR(ISBLANK(#REF!),$E7="ΌΧΙ"),"",IF(L7&gt;5,0.5*(L7-5),0))</f>
        <v>1.145</v>
      </c>
      <c r="AE7" s="20">
        <f>IF(OR(ISBLANK(#REF!),$E7="ΌΧΙ"),"",IF(M7="ΝΑΙ",6,(IF(O7="ΝΑΙ",4,0))))</f>
        <v>0</v>
      </c>
      <c r="AF7" s="20">
        <f>IF(OR(ISBLANK(#REF!),$E7="ΌΧΙ"),"",IF(AND(F7="ΠΕ23",H7="ΚΥΡΙΟΣ"),IF(N7="ΝΑΙ",6,(IF(P7="ΝΑΙ",2,0))),IF(N7="ΝΑΙ",3,(IF(P7="ΝΑΙ",2,0)))))</f>
        <v>0</v>
      </c>
      <c r="AG7" s="20">
        <f>IF(OR(ISBLANK(#REF!),$E7="ΌΧΙ"),"",MAX(AE7:AF7))</f>
        <v>0</v>
      </c>
      <c r="AH7" s="20">
        <f>IF(OR(ISBLANK(#REF!),$E7="ΌΧΙ"),"",MIN(3,0.5*INT((Q7*12+R7+ROUND(S7/30,0))/6)))</f>
        <v>3</v>
      </c>
      <c r="AI7" s="20">
        <f>IF(OR(ISBLANK(#REF!),$E7="ΌΧΙ"),"",0.2*(T7*12+U7+ROUND(V7/30,0)))</f>
        <v>1.6</v>
      </c>
      <c r="AJ7" s="24">
        <f>IF(OR(ISBLANK(#REF!),$E7="ΌΧΙ"),"",IF(W7&gt;80%,4,IF(AND(W7&gt;=67%,W7&lt;=80%),3,0)))</f>
        <v>0</v>
      </c>
      <c r="AK7" s="24">
        <f>IF(OR(ISBLANK(#REF!),$E7="ΌΧΙ"),"",IF(COUNTIFS(X7:Z7,"&gt;=67%")=1,2,IF(COUNTIFS(X7:Z7,"&gt;=67%")=2,5,IF(COUNTIFS(X7:Z7,"&gt;=67%")=3,10,0))))</f>
        <v>0</v>
      </c>
      <c r="AL7" s="24">
        <f>IF(OR(ISBLANK(#REF!),$E7="ΌΧΙ"),"",IF(AA7="ΠΟΛΥΤΕΚΝΟΣ",2,IF(AA7="ΤΡΙΤΕΚΝΟΣ",1,0)))</f>
        <v>0</v>
      </c>
      <c r="AM7" s="24">
        <f t="shared" si="0"/>
        <v>5.7449999999999992</v>
      </c>
      <c r="AN7" s="8" t="s">
        <v>369</v>
      </c>
    </row>
    <row r="8" spans="1:40" s="8" customFormat="1" hidden="1">
      <c r="A8" s="25">
        <f>IF(ISBLANK(#REF!),"",IF(ISNUMBER(A7),A7+1,1))</f>
        <v>4</v>
      </c>
      <c r="B8" s="8" t="s">
        <v>204</v>
      </c>
      <c r="C8" s="8" t="s">
        <v>179</v>
      </c>
      <c r="D8" s="8" t="s">
        <v>99</v>
      </c>
      <c r="E8" s="22" t="s">
        <v>12</v>
      </c>
      <c r="F8" s="8" t="s">
        <v>47</v>
      </c>
      <c r="G8" s="8" t="s">
        <v>15</v>
      </c>
      <c r="H8" s="8" t="s">
        <v>13</v>
      </c>
      <c r="I8" s="8" t="s">
        <v>12</v>
      </c>
      <c r="J8" s="34">
        <v>37819</v>
      </c>
      <c r="K8" s="8" t="s">
        <v>61</v>
      </c>
      <c r="L8" s="70">
        <v>7.06</v>
      </c>
      <c r="M8" s="12" t="s">
        <v>14</v>
      </c>
      <c r="N8" s="12" t="s">
        <v>14</v>
      </c>
      <c r="O8" s="12" t="s">
        <v>14</v>
      </c>
      <c r="P8" s="12" t="s">
        <v>12</v>
      </c>
      <c r="Q8" s="8">
        <v>0</v>
      </c>
      <c r="R8" s="8">
        <v>0</v>
      </c>
      <c r="S8" s="8">
        <v>0</v>
      </c>
      <c r="T8" s="8">
        <v>2</v>
      </c>
      <c r="U8" s="8">
        <v>0</v>
      </c>
      <c r="V8" s="8">
        <v>8</v>
      </c>
      <c r="W8" s="11">
        <v>0</v>
      </c>
      <c r="X8" s="11">
        <v>0</v>
      </c>
      <c r="Y8" s="11">
        <v>0</v>
      </c>
      <c r="Z8" s="11">
        <v>0</v>
      </c>
      <c r="AA8" s="12" t="s">
        <v>38</v>
      </c>
      <c r="AB8" s="12" t="s">
        <v>14</v>
      </c>
      <c r="AC8" s="12" t="s">
        <v>14</v>
      </c>
      <c r="AD8" s="20">
        <f>IF(OR(ISBLANK(#REF!),$E8="ΌΧΙ"),"",IF(L8&gt;5,0.5*(L8-5),0))</f>
        <v>1.0299999999999998</v>
      </c>
      <c r="AE8" s="20">
        <f>IF(OR(ISBLANK(#REF!),$E8="ΌΧΙ"),"",IF(M8="ΝΑΙ",6,(IF(O8="ΝΑΙ",4,0))))</f>
        <v>0</v>
      </c>
      <c r="AF8" s="20">
        <f>IF(OR(ISBLANK(#REF!),$E8="ΌΧΙ"),"",IF(AND(F8="ΠΕ23",H8="ΚΥΡΙΟΣ"),IF(N8="ΝΑΙ",6,(IF(P8="ΝΑΙ",2,0))),IF(N8="ΝΑΙ",3,(IF(P8="ΝΑΙ",2,0)))))</f>
        <v>2</v>
      </c>
      <c r="AG8" s="20">
        <f>IF(OR(ISBLANK(#REF!),$E8="ΌΧΙ"),"",MAX(AE8:AF8))</f>
        <v>2</v>
      </c>
      <c r="AH8" s="20">
        <f>IF(OR(ISBLANK(#REF!),$E8="ΌΧΙ"),"",MIN(3,0.5*INT((Q8*12+R8+ROUND(S8/30,0))/6)))</f>
        <v>0</v>
      </c>
      <c r="AI8" s="20">
        <f>IF(OR(ISBLANK(#REF!),$E8="ΌΧΙ"),"",0.2*(T8*12+U8+ROUND(V8/30,0)))</f>
        <v>4.8000000000000007</v>
      </c>
      <c r="AJ8" s="24">
        <f>IF(OR(ISBLANK(#REF!),$E8="ΌΧΙ"),"",IF(W8&gt;80%,4,IF(AND(W8&gt;=67%,W8&lt;=80%),3,0)))</f>
        <v>0</v>
      </c>
      <c r="AK8" s="24">
        <f>IF(OR(ISBLANK(#REF!),$E8="ΌΧΙ"),"",IF(COUNTIFS(X8:Z8,"&gt;=67%")=1,2,IF(COUNTIFS(X8:Z8,"&gt;=67%")=2,5,IF(COUNTIFS(X8:Z8,"&gt;=67%")=3,10,0))))</f>
        <v>0</v>
      </c>
      <c r="AL8" s="24">
        <f>IF(OR(ISBLANK(#REF!),$E8="ΌΧΙ"),"",IF(AA8="ΠΟΛΥΤΕΚΝΟΣ",2,IF(AA8="ΤΡΙΤΕΚΝΟΣ",1,0)))</f>
        <v>0</v>
      </c>
      <c r="AM8" s="24">
        <f t="shared" si="0"/>
        <v>7.83</v>
      </c>
      <c r="AN8" s="8" t="s">
        <v>405</v>
      </c>
    </row>
    <row r="9" spans="1:40" s="8" customFormat="1" hidden="1">
      <c r="A9" s="25">
        <f>IF(ISBLANK(#REF!),"",IF(ISNUMBER(A8),A8+1,1))</f>
        <v>5</v>
      </c>
      <c r="B9" s="8" t="s">
        <v>205</v>
      </c>
      <c r="C9" s="8" t="s">
        <v>206</v>
      </c>
      <c r="D9" s="8" t="s">
        <v>102</v>
      </c>
      <c r="E9" s="22" t="s">
        <v>12</v>
      </c>
      <c r="F9" s="8" t="s">
        <v>47</v>
      </c>
      <c r="G9" s="8" t="s">
        <v>15</v>
      </c>
      <c r="H9" s="8" t="s">
        <v>13</v>
      </c>
      <c r="I9" s="8" t="s">
        <v>12</v>
      </c>
      <c r="J9" s="34">
        <v>41190</v>
      </c>
      <c r="K9" s="8" t="s">
        <v>61</v>
      </c>
      <c r="L9" s="70">
        <v>8.66</v>
      </c>
      <c r="M9" s="12" t="s">
        <v>14</v>
      </c>
      <c r="N9" s="12" t="s">
        <v>14</v>
      </c>
      <c r="O9" s="12" t="s">
        <v>12</v>
      </c>
      <c r="P9" s="12" t="s">
        <v>14</v>
      </c>
      <c r="Q9" s="8">
        <v>0</v>
      </c>
      <c r="R9" s="8">
        <v>11</v>
      </c>
      <c r="S9" s="8">
        <v>0</v>
      </c>
      <c r="T9" s="8">
        <v>0</v>
      </c>
      <c r="U9" s="8">
        <v>0</v>
      </c>
      <c r="V9" s="8">
        <v>0</v>
      </c>
      <c r="W9" s="11">
        <v>0</v>
      </c>
      <c r="X9" s="11">
        <v>0</v>
      </c>
      <c r="Y9" s="11">
        <v>0</v>
      </c>
      <c r="Z9" s="11">
        <v>0</v>
      </c>
      <c r="AA9" s="12" t="s">
        <v>38</v>
      </c>
      <c r="AB9" s="12" t="s">
        <v>14</v>
      </c>
      <c r="AC9" s="12" t="s">
        <v>14</v>
      </c>
      <c r="AD9" s="20">
        <f>IF(OR(ISBLANK(#REF!),$E9="ΌΧΙ"),"",IF(L9&gt;5,0.5*(L9-5),0))</f>
        <v>1.83</v>
      </c>
      <c r="AE9" s="20">
        <f>IF(OR(ISBLANK(#REF!),$E9="ΌΧΙ"),"",IF(M9="ΝΑΙ",6,(IF(O9="ΝΑΙ",4,0))))</f>
        <v>4</v>
      </c>
      <c r="AF9" s="20">
        <f>IF(OR(ISBLANK(#REF!),$E9="ΌΧΙ"),"",IF(AND(F9="ΠΕ23",H9="ΚΥΡΙΟΣ"),IF(N9="ΝΑΙ",6,(IF(P9="ΝΑΙ",2,0))),IF(N9="ΝΑΙ",3,(IF(P9="ΝΑΙ",2,0)))))</f>
        <v>0</v>
      </c>
      <c r="AG9" s="20">
        <f>IF(OR(ISBLANK(#REF!),$E9="ΌΧΙ"),"",MAX(AE9:AF9))</f>
        <v>4</v>
      </c>
      <c r="AH9" s="20">
        <f>IF(OR(ISBLANK(#REF!),$E9="ΌΧΙ"),"",MIN(3,0.5*INT((Q9*12+R9+ROUND(S9/30,0))/6)))</f>
        <v>0.5</v>
      </c>
      <c r="AI9" s="20">
        <f>IF(OR(ISBLANK(#REF!),$E9="ΌΧΙ"),"",0.2*(T9*12+U9+ROUND(V9/30,0)))</f>
        <v>0</v>
      </c>
      <c r="AJ9" s="24">
        <f>IF(OR(ISBLANK(#REF!),$E9="ΌΧΙ"),"",IF(W9&gt;80%,4,IF(AND(W9&gt;=67%,W9&lt;=80%),3,0)))</f>
        <v>0</v>
      </c>
      <c r="AK9" s="24">
        <f>IF(OR(ISBLANK(#REF!),$E9="ΌΧΙ"),"",IF(COUNTIFS(X9:Z9,"&gt;=67%")=1,2,IF(COUNTIFS(X9:Z9,"&gt;=67%")=2,5,IF(COUNTIFS(X9:Z9,"&gt;=67%")=3,10,0))))</f>
        <v>0</v>
      </c>
      <c r="AL9" s="24">
        <f>IF(OR(ISBLANK(#REF!),$E9="ΌΧΙ"),"",IF(AA9="ΠΟΛΥΤΕΚΝΟΣ",2,IF(AA9="ΤΡΙΤΕΚΝΟΣ",1,0)))</f>
        <v>0</v>
      </c>
      <c r="AM9" s="24">
        <f t="shared" si="0"/>
        <v>6.33</v>
      </c>
      <c r="AN9" s="8" t="s">
        <v>353</v>
      </c>
    </row>
    <row r="10" spans="1:40" s="8" customFormat="1">
      <c r="A10" s="25">
        <v>2</v>
      </c>
      <c r="B10" s="8" t="s">
        <v>182</v>
      </c>
      <c r="C10" s="8" t="s">
        <v>120</v>
      </c>
      <c r="D10" s="8" t="s">
        <v>112</v>
      </c>
      <c r="E10" s="22" t="s">
        <v>12</v>
      </c>
      <c r="F10" s="8" t="s">
        <v>47</v>
      </c>
      <c r="G10" s="8" t="s">
        <v>15</v>
      </c>
      <c r="H10" s="8" t="s">
        <v>11</v>
      </c>
      <c r="I10" s="8" t="s">
        <v>12</v>
      </c>
      <c r="J10" s="34">
        <v>39535</v>
      </c>
      <c r="K10" s="8" t="s">
        <v>61</v>
      </c>
      <c r="L10" s="70">
        <v>7.28</v>
      </c>
      <c r="M10" s="12" t="s">
        <v>14</v>
      </c>
      <c r="N10" s="12" t="s">
        <v>14</v>
      </c>
      <c r="O10" s="12" t="s">
        <v>12</v>
      </c>
      <c r="P10" s="12" t="s">
        <v>14</v>
      </c>
      <c r="Q10" s="8">
        <v>0</v>
      </c>
      <c r="R10" s="8">
        <v>0</v>
      </c>
      <c r="S10" s="8">
        <v>0</v>
      </c>
      <c r="T10" s="8">
        <v>1</v>
      </c>
      <c r="U10" s="8">
        <v>5</v>
      </c>
      <c r="V10" s="8">
        <v>4</v>
      </c>
      <c r="W10" s="11">
        <v>0</v>
      </c>
      <c r="X10" s="11">
        <v>0</v>
      </c>
      <c r="Y10" s="11">
        <v>0</v>
      </c>
      <c r="Z10" s="11">
        <v>0</v>
      </c>
      <c r="AA10" s="12" t="s">
        <v>38</v>
      </c>
      <c r="AB10" s="12" t="s">
        <v>12</v>
      </c>
      <c r="AC10" s="12" t="s">
        <v>14</v>
      </c>
      <c r="AD10" s="20">
        <f>IF(OR(ISBLANK(#REF!),$E10="ΌΧΙ"),"",IF(L10&gt;5,0.5*(L10-5),0))</f>
        <v>1.1400000000000001</v>
      </c>
      <c r="AE10" s="20">
        <f>IF(OR(ISBLANK(#REF!),$E10="ΌΧΙ"),"",IF(M10="ΝΑΙ",6,(IF(O10="ΝΑΙ",4,0))))</f>
        <v>4</v>
      </c>
      <c r="AF10" s="20">
        <f>IF(OR(ISBLANK(#REF!),$E10="ΌΧΙ"),"",IF(AND(F10="ΠΕ23",H10="ΚΥΡΙΟΣ"),IF(N10="ΝΑΙ",6,(IF(P10="ΝΑΙ",2,0))),IF(N10="ΝΑΙ",3,(IF(P10="ΝΑΙ",2,0)))))</f>
        <v>0</v>
      </c>
      <c r="AG10" s="20">
        <f>IF(OR(ISBLANK(#REF!),$E10="ΌΧΙ"),"",MAX(AE10:AF10))</f>
        <v>4</v>
      </c>
      <c r="AH10" s="20">
        <f>IF(OR(ISBLANK(#REF!),$E10="ΌΧΙ"),"",MIN(3,0.5*INT((Q10*12+R10+ROUND(S10/30,0))/6)))</f>
        <v>0</v>
      </c>
      <c r="AI10" s="20">
        <f>IF(OR(ISBLANK(#REF!),$E10="ΌΧΙ"),"",0.2*(T10*12+U10+ROUND(V10/30,0)))</f>
        <v>3.4000000000000004</v>
      </c>
      <c r="AJ10" s="24">
        <f>IF(OR(ISBLANK(#REF!),$E10="ΌΧΙ"),"",IF(W10&gt;80%,4,IF(AND(W10&gt;=67%,W10&lt;=80%),3,0)))</f>
        <v>0</v>
      </c>
      <c r="AK10" s="24">
        <f>IF(OR(ISBLANK(#REF!),$E10="ΌΧΙ"),"",IF(COUNTIFS(X10:Z10,"&gt;=67%")=1,2,IF(COUNTIFS(X10:Z10,"&gt;=67%")=2,5,IF(COUNTIFS(X10:Z10,"&gt;=67%")=3,10,0))))</f>
        <v>0</v>
      </c>
      <c r="AL10" s="24">
        <f>IF(OR(ISBLANK(#REF!),$E10="ΌΧΙ"),"",IF(AA10="ΠΟΛΥΤΕΚΝΟΣ",2,IF(AA10="ΤΡΙΤΕΚΝΟΣ",1,0)))</f>
        <v>0</v>
      </c>
      <c r="AM10" s="24">
        <f t="shared" si="0"/>
        <v>8.5400000000000009</v>
      </c>
      <c r="AN10" s="8" t="s">
        <v>356</v>
      </c>
    </row>
    <row r="14" spans="1:40" s="8" customFormat="1" ht="45" customHeight="1">
      <c r="A14" s="76" t="s">
        <v>401</v>
      </c>
      <c r="B14" s="76"/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6"/>
      <c r="X14" s="76"/>
      <c r="Y14" s="76"/>
      <c r="Z14" s="76"/>
      <c r="AA14" s="76"/>
      <c r="AB14" s="76"/>
      <c r="AC14" s="76"/>
      <c r="AD14" s="76"/>
      <c r="AE14" s="76"/>
      <c r="AF14" s="76"/>
      <c r="AG14" s="76"/>
      <c r="AH14" s="76"/>
      <c r="AI14" s="76"/>
      <c r="AJ14" s="76"/>
      <c r="AK14" s="76"/>
      <c r="AL14" s="76"/>
      <c r="AM14" s="76"/>
    </row>
    <row r="16" spans="1:40" ht="138" customHeight="1">
      <c r="A16" s="50" t="s">
        <v>68</v>
      </c>
      <c r="B16" s="51" t="s">
        <v>16</v>
      </c>
      <c r="C16" s="51" t="s">
        <v>17</v>
      </c>
      <c r="D16" s="51" t="s">
        <v>18</v>
      </c>
      <c r="E16" s="69" t="s">
        <v>83</v>
      </c>
      <c r="F16" s="52" t="s">
        <v>64</v>
      </c>
      <c r="G16" s="52" t="s">
        <v>69</v>
      </c>
      <c r="H16" s="52" t="s">
        <v>0</v>
      </c>
      <c r="I16" s="53" t="s">
        <v>80</v>
      </c>
      <c r="J16" s="75" t="s">
        <v>79</v>
      </c>
      <c r="K16" s="75" t="s">
        <v>76</v>
      </c>
      <c r="L16" s="57" t="s">
        <v>19</v>
      </c>
      <c r="M16" s="57" t="s">
        <v>77</v>
      </c>
      <c r="N16" s="57" t="s">
        <v>4</v>
      </c>
      <c r="O16" s="57" t="s">
        <v>78</v>
      </c>
      <c r="P16" s="57" t="s">
        <v>6</v>
      </c>
      <c r="Q16" s="57" t="s">
        <v>20</v>
      </c>
      <c r="R16" s="57" t="s">
        <v>21</v>
      </c>
      <c r="S16" s="57" t="s">
        <v>22</v>
      </c>
      <c r="T16" s="57" t="s">
        <v>23</v>
      </c>
      <c r="U16" s="57" t="s">
        <v>24</v>
      </c>
      <c r="V16" s="57" t="s">
        <v>25</v>
      </c>
      <c r="W16" s="57" t="s">
        <v>26</v>
      </c>
      <c r="X16" s="57" t="s">
        <v>27</v>
      </c>
      <c r="Y16" s="57" t="s">
        <v>28</v>
      </c>
      <c r="Z16" s="57" t="s">
        <v>29</v>
      </c>
      <c r="AA16" s="57" t="s">
        <v>35</v>
      </c>
      <c r="AB16" s="57" t="s">
        <v>9</v>
      </c>
      <c r="AC16" s="57" t="s">
        <v>10</v>
      </c>
      <c r="AD16" s="58" t="s">
        <v>30</v>
      </c>
      <c r="AE16" s="66" t="s">
        <v>73</v>
      </c>
      <c r="AF16" s="66" t="s">
        <v>74</v>
      </c>
      <c r="AG16" s="58" t="s">
        <v>72</v>
      </c>
      <c r="AH16" s="58" t="s">
        <v>31</v>
      </c>
      <c r="AI16" s="58" t="s">
        <v>32</v>
      </c>
      <c r="AJ16" s="58" t="s">
        <v>33</v>
      </c>
      <c r="AK16" s="58" t="s">
        <v>34</v>
      </c>
      <c r="AL16" s="58" t="s">
        <v>42</v>
      </c>
      <c r="AM16" s="59" t="s">
        <v>41</v>
      </c>
    </row>
    <row r="17" spans="1:40" s="8" customFormat="1">
      <c r="A17" s="25">
        <f>IF(ISBLANK(#REF!),"",IF(ISNUMBER(A16),A16+1,1))</f>
        <v>1</v>
      </c>
      <c r="B17" s="8" t="s">
        <v>183</v>
      </c>
      <c r="C17" s="8" t="s">
        <v>184</v>
      </c>
      <c r="D17" s="8" t="s">
        <v>99</v>
      </c>
      <c r="E17" s="22" t="s">
        <v>12</v>
      </c>
      <c r="F17" s="8" t="s">
        <v>47</v>
      </c>
      <c r="G17" s="8" t="s">
        <v>15</v>
      </c>
      <c r="H17" s="8" t="s">
        <v>13</v>
      </c>
      <c r="I17" s="8" t="s">
        <v>12</v>
      </c>
      <c r="J17" s="34">
        <v>37678</v>
      </c>
      <c r="K17" s="8" t="s">
        <v>61</v>
      </c>
      <c r="L17" s="70">
        <v>6.89</v>
      </c>
      <c r="M17" s="12" t="s">
        <v>14</v>
      </c>
      <c r="N17" s="12" t="s">
        <v>14</v>
      </c>
      <c r="O17" s="12" t="s">
        <v>12</v>
      </c>
      <c r="P17" s="12" t="s">
        <v>14</v>
      </c>
      <c r="Q17" s="8">
        <v>0</v>
      </c>
      <c r="R17" s="8">
        <v>0</v>
      </c>
      <c r="S17" s="8">
        <v>0</v>
      </c>
      <c r="T17" s="8">
        <v>7</v>
      </c>
      <c r="U17" s="8">
        <v>9</v>
      </c>
      <c r="V17" s="8">
        <v>0</v>
      </c>
      <c r="W17" s="11">
        <v>0</v>
      </c>
      <c r="X17" s="11">
        <v>0</v>
      </c>
      <c r="Y17" s="11">
        <v>0</v>
      </c>
      <c r="Z17" s="11">
        <v>0</v>
      </c>
      <c r="AA17" s="12" t="s">
        <v>38</v>
      </c>
      <c r="AB17" s="12" t="s">
        <v>14</v>
      </c>
      <c r="AC17" s="12" t="s">
        <v>14</v>
      </c>
      <c r="AD17" s="20">
        <f>IF(OR(ISBLANK(#REF!),$E17="ΌΧΙ"),"",IF(L17&gt;5,0.5*(L17-5),0))</f>
        <v>0.94499999999999984</v>
      </c>
      <c r="AE17" s="20">
        <f>IF(OR(ISBLANK(#REF!),$E17="ΌΧΙ"),"",IF(M17="ΝΑΙ",6,(IF(O17="ΝΑΙ",4,0))))</f>
        <v>4</v>
      </c>
      <c r="AF17" s="20">
        <f>IF(OR(ISBLANK(#REF!),$E17="ΌΧΙ"),"",IF(AND(F17="ΠΕ23",H17="ΚΥΡΙΟΣ"),IF(N17="ΝΑΙ",6,(IF(P17="ΝΑΙ",2,0))),IF(N17="ΝΑΙ",3,(IF(P17="ΝΑΙ",2,0)))))</f>
        <v>0</v>
      </c>
      <c r="AG17" s="20">
        <f>IF(OR(ISBLANK(#REF!),$E17="ΌΧΙ"),"",MAX(AE17:AF17))</f>
        <v>4</v>
      </c>
      <c r="AH17" s="20">
        <f>IF(OR(ISBLANK(#REF!),$E17="ΌΧΙ"),"",MIN(3,0.5*INT((Q17*12+R17+ROUND(S17/30,0))/6)))</f>
        <v>0</v>
      </c>
      <c r="AI17" s="20">
        <f>IF(OR(ISBLANK(#REF!),$E17="ΌΧΙ"),"",0.2*(T17*12+U17+ROUND(V17/30,0)))</f>
        <v>18.600000000000001</v>
      </c>
      <c r="AJ17" s="24">
        <f>IF(OR(ISBLANK(#REF!),$E17="ΌΧΙ"),"",IF(W17&gt;80%,4,IF(AND(W17&gt;=67%,W17&lt;=80%),3,0)))</f>
        <v>0</v>
      </c>
      <c r="AK17" s="24">
        <f>IF(OR(ISBLANK(#REF!),$E17="ΌΧΙ"),"",IF(COUNTIFS(X17:Z17,"&gt;=67%")=1,2,IF(COUNTIFS(X17:Z17,"&gt;=67%")=2,5,IF(COUNTIFS(X17:Z17,"&gt;=67%")=3,10,0))))</f>
        <v>0</v>
      </c>
      <c r="AL17" s="24">
        <f>IF(OR(ISBLANK(#REF!),$E17="ΌΧΙ"),"",IF(AA17="ΠΟΛΥΤΕΚΝΟΣ",2,IF(AA17="ΤΡΙΤΕΚΝΟΣ",1,0)))</f>
        <v>0</v>
      </c>
      <c r="AM17" s="24">
        <f>IF($E17="ΌΧΙ","",AD17+SUM(AG17:AL17))</f>
        <v>23.545000000000002</v>
      </c>
      <c r="AN17" s="8" t="s">
        <v>368</v>
      </c>
    </row>
    <row r="18" spans="1:40" s="8" customFormat="1">
      <c r="A18" s="25">
        <f>IF(ISBLANK(#REF!),"",IF(ISNUMBER(A17),A17+1,1))</f>
        <v>2</v>
      </c>
      <c r="B18" s="8" t="s">
        <v>174</v>
      </c>
      <c r="C18" s="8" t="s">
        <v>93</v>
      </c>
      <c r="D18" s="8" t="s">
        <v>118</v>
      </c>
      <c r="E18" s="22" t="s">
        <v>12</v>
      </c>
      <c r="F18" s="8" t="s">
        <v>47</v>
      </c>
      <c r="G18" s="8" t="s">
        <v>15</v>
      </c>
      <c r="H18" s="8" t="s">
        <v>13</v>
      </c>
      <c r="I18" s="8" t="s">
        <v>12</v>
      </c>
      <c r="J18" s="34">
        <v>38147</v>
      </c>
      <c r="K18" s="8" t="s">
        <v>61</v>
      </c>
      <c r="L18" s="70">
        <v>5</v>
      </c>
      <c r="M18" s="12" t="s">
        <v>14</v>
      </c>
      <c r="N18" s="12" t="s">
        <v>14</v>
      </c>
      <c r="O18" s="12" t="s">
        <v>12</v>
      </c>
      <c r="P18" s="12" t="s">
        <v>14</v>
      </c>
      <c r="Q18" s="8">
        <v>0</v>
      </c>
      <c r="R18" s="8">
        <v>0</v>
      </c>
      <c r="S18" s="8">
        <v>0</v>
      </c>
      <c r="T18" s="8">
        <v>7</v>
      </c>
      <c r="U18" s="8">
        <v>8</v>
      </c>
      <c r="V18" s="8">
        <v>5</v>
      </c>
      <c r="W18" s="11">
        <v>0</v>
      </c>
      <c r="X18" s="11">
        <v>0</v>
      </c>
      <c r="Y18" s="11">
        <v>0</v>
      </c>
      <c r="Z18" s="11">
        <v>0</v>
      </c>
      <c r="AA18" s="12" t="s">
        <v>38</v>
      </c>
      <c r="AB18" s="12" t="s">
        <v>14</v>
      </c>
      <c r="AC18" s="12" t="s">
        <v>14</v>
      </c>
      <c r="AD18" s="20">
        <f>IF(OR(ISBLANK(#REF!),$E18="ΌΧΙ"),"",IF(L18&gt;5,0.5*(L18-5),0))</f>
        <v>0</v>
      </c>
      <c r="AE18" s="20">
        <f>IF(OR(ISBLANK(#REF!),$E18="ΌΧΙ"),"",IF(M18="ΝΑΙ",6,(IF(O18="ΝΑΙ",4,0))))</f>
        <v>4</v>
      </c>
      <c r="AF18" s="20">
        <f>IF(OR(ISBLANK(#REF!),$E18="ΌΧΙ"),"",IF(AND(F18="ΠΕ23",H18="ΚΥΡΙΟΣ"),IF(N18="ΝΑΙ",6,(IF(P18="ΝΑΙ",2,0))),IF(N18="ΝΑΙ",3,(IF(P18="ΝΑΙ",2,0)))))</f>
        <v>0</v>
      </c>
      <c r="AG18" s="20">
        <f>IF(OR(ISBLANK(#REF!),$E18="ΌΧΙ"),"",MAX(AE18:AF18))</f>
        <v>4</v>
      </c>
      <c r="AH18" s="20">
        <f>IF(OR(ISBLANK(#REF!),$E18="ΌΧΙ"),"",MIN(3,0.5*INT((Q18*12+R18+ROUND(S18/30,0))/6)))</f>
        <v>0</v>
      </c>
      <c r="AI18" s="20">
        <f>IF(OR(ISBLANK(#REF!),$E18="ΌΧΙ"),"",0.2*(T18*12+U18+ROUND(V18/30,0)))</f>
        <v>18.400000000000002</v>
      </c>
      <c r="AJ18" s="24">
        <f>IF(OR(ISBLANK(#REF!),$E18="ΌΧΙ"),"",IF(W18&gt;80%,4,IF(AND(W18&gt;=67%,W18&lt;=80%),3,0)))</f>
        <v>0</v>
      </c>
      <c r="AK18" s="24">
        <f>IF(OR(ISBLANK(#REF!),$E18="ΌΧΙ"),"",IF(COUNTIFS(X18:Z18,"&gt;=67%")=1,2,IF(COUNTIFS(X18:Z18,"&gt;=67%")=2,5,IF(COUNTIFS(X18:Z18,"&gt;=67%")=3,10,0))))</f>
        <v>0</v>
      </c>
      <c r="AL18" s="24">
        <f>IF(OR(ISBLANK(#REF!),$E18="ΌΧΙ"),"",IF(AA18="ΠΟΛΥΤΕΚΝΟΣ",2,IF(AA18="ΤΡΙΤΕΚΝΟΣ",1,0)))</f>
        <v>0</v>
      </c>
      <c r="AM18" s="24">
        <f t="shared" ref="AM18:AM37" si="1">IF($E18="ΌΧΙ","",AD18+SUM(AG18:AL18))</f>
        <v>22.400000000000002</v>
      </c>
      <c r="AN18" s="8" t="s">
        <v>354</v>
      </c>
    </row>
    <row r="19" spans="1:40" s="8" customFormat="1">
      <c r="A19" s="25">
        <f>IF(ISBLANK(#REF!),"",IF(ISNUMBER(A18),A18+1,1))</f>
        <v>3</v>
      </c>
      <c r="B19" s="8" t="s">
        <v>185</v>
      </c>
      <c r="C19" s="8" t="s">
        <v>93</v>
      </c>
      <c r="D19" s="8" t="s">
        <v>118</v>
      </c>
      <c r="E19" s="22" t="s">
        <v>12</v>
      </c>
      <c r="F19" s="8" t="s">
        <v>47</v>
      </c>
      <c r="G19" s="8" t="s">
        <v>15</v>
      </c>
      <c r="H19" s="8" t="s">
        <v>13</v>
      </c>
      <c r="I19" s="8" t="s">
        <v>12</v>
      </c>
      <c r="J19" s="34">
        <v>37203</v>
      </c>
      <c r="K19" s="8" t="s">
        <v>61</v>
      </c>
      <c r="L19" s="70">
        <v>7.04</v>
      </c>
      <c r="M19" s="12" t="s">
        <v>14</v>
      </c>
      <c r="N19" s="12" t="s">
        <v>14</v>
      </c>
      <c r="O19" s="12" t="s">
        <v>12</v>
      </c>
      <c r="P19" s="12" t="s">
        <v>14</v>
      </c>
      <c r="Q19" s="8">
        <v>0</v>
      </c>
      <c r="R19" s="8">
        <v>0</v>
      </c>
      <c r="S19" s="8">
        <v>0</v>
      </c>
      <c r="T19" s="8">
        <v>5</v>
      </c>
      <c r="U19" s="8">
        <v>8</v>
      </c>
      <c r="V19" s="8">
        <v>9</v>
      </c>
      <c r="W19" s="11">
        <v>0</v>
      </c>
      <c r="X19" s="11">
        <v>0</v>
      </c>
      <c r="Y19" s="11">
        <v>0</v>
      </c>
      <c r="Z19" s="11">
        <v>0</v>
      </c>
      <c r="AA19" s="12" t="s">
        <v>38</v>
      </c>
      <c r="AB19" s="12" t="s">
        <v>14</v>
      </c>
      <c r="AC19" s="12" t="s">
        <v>14</v>
      </c>
      <c r="AD19" s="20">
        <f>IF(OR(ISBLANK(#REF!),$E19="ΌΧΙ"),"",IF(L19&gt;5,0.5*(L19-5),0))</f>
        <v>1.02</v>
      </c>
      <c r="AE19" s="20">
        <f>IF(OR(ISBLANK(#REF!),$E19="ΌΧΙ"),"",IF(M19="ΝΑΙ",6,(IF(O19="ΝΑΙ",4,0))))</f>
        <v>4</v>
      </c>
      <c r="AF19" s="20">
        <f>IF(OR(ISBLANK(#REF!),$E19="ΌΧΙ"),"",IF(AND(F19="ΠΕ23",H19="ΚΥΡΙΟΣ"),IF(N19="ΝΑΙ",6,(IF(P19="ΝΑΙ",2,0))),IF(N19="ΝΑΙ",3,(IF(P19="ΝΑΙ",2,0)))))</f>
        <v>0</v>
      </c>
      <c r="AG19" s="20">
        <f>IF(OR(ISBLANK(#REF!),$E19="ΌΧΙ"),"",MAX(AE19:AF19))</f>
        <v>4</v>
      </c>
      <c r="AH19" s="20">
        <f>IF(OR(ISBLANK(#REF!),$E19="ΌΧΙ"),"",MIN(3,0.5*INT((Q19*12+R19+ROUND(S19/30,0))/6)))</f>
        <v>0</v>
      </c>
      <c r="AI19" s="20">
        <f>IF(OR(ISBLANK(#REF!),$E19="ΌΧΙ"),"",0.2*(T19*12+U19+ROUND(V19/30,0)))</f>
        <v>13.600000000000001</v>
      </c>
      <c r="AJ19" s="24">
        <f>IF(OR(ISBLANK(#REF!),$E19="ΌΧΙ"),"",IF(W19&gt;80%,4,IF(AND(W19&gt;=67%,W19&lt;=80%),3,0)))</f>
        <v>0</v>
      </c>
      <c r="AK19" s="24">
        <f>IF(OR(ISBLANK(#REF!),$E19="ΌΧΙ"),"",IF(COUNTIFS(X19:Z19,"&gt;=67%")=1,2,IF(COUNTIFS(X19:Z19,"&gt;=67%")=2,5,IF(COUNTIFS(X19:Z19,"&gt;=67%")=3,10,0))))</f>
        <v>0</v>
      </c>
      <c r="AL19" s="24">
        <f>IF(OR(ISBLANK(#REF!),$E19="ΌΧΙ"),"",IF(AA19="ΠΟΛΥΤΕΚΝΟΣ",2,IF(AA19="ΤΡΙΤΕΚΝΟΣ",1,0)))</f>
        <v>0</v>
      </c>
      <c r="AM19" s="24">
        <f t="shared" si="1"/>
        <v>18.62</v>
      </c>
      <c r="AN19" s="8" t="s">
        <v>358</v>
      </c>
    </row>
    <row r="20" spans="1:40" s="8" customFormat="1">
      <c r="A20" s="25">
        <f>IF(ISBLANK(#REF!),"",IF(ISNUMBER(A19),A19+1,1))</f>
        <v>4</v>
      </c>
      <c r="B20" s="8" t="s">
        <v>207</v>
      </c>
      <c r="C20" s="8" t="s">
        <v>208</v>
      </c>
      <c r="D20" s="8" t="s">
        <v>209</v>
      </c>
      <c r="E20" s="22" t="s">
        <v>12</v>
      </c>
      <c r="F20" s="8" t="s">
        <v>47</v>
      </c>
      <c r="G20" s="8" t="s">
        <v>15</v>
      </c>
      <c r="H20" s="8" t="s">
        <v>13</v>
      </c>
      <c r="I20" s="8" t="s">
        <v>12</v>
      </c>
      <c r="J20" s="34">
        <v>38300</v>
      </c>
      <c r="K20" s="8" t="s">
        <v>61</v>
      </c>
      <c r="L20" s="70">
        <v>8.41</v>
      </c>
      <c r="M20" s="12" t="s">
        <v>14</v>
      </c>
      <c r="N20" s="12" t="s">
        <v>14</v>
      </c>
      <c r="O20" s="12" t="s">
        <v>12</v>
      </c>
      <c r="P20" s="12" t="s">
        <v>14</v>
      </c>
      <c r="Q20" s="8">
        <v>0</v>
      </c>
      <c r="R20" s="8">
        <v>0</v>
      </c>
      <c r="S20" s="8">
        <v>0</v>
      </c>
      <c r="T20" s="8">
        <v>2</v>
      </c>
      <c r="U20" s="8">
        <v>7</v>
      </c>
      <c r="V20" s="8">
        <v>11</v>
      </c>
      <c r="W20" s="11">
        <v>0</v>
      </c>
      <c r="X20" s="11">
        <v>0</v>
      </c>
      <c r="Y20" s="11">
        <v>0</v>
      </c>
      <c r="Z20" s="11">
        <v>0</v>
      </c>
      <c r="AA20" s="12" t="s">
        <v>38</v>
      </c>
      <c r="AB20" s="12" t="s">
        <v>14</v>
      </c>
      <c r="AC20" s="12" t="s">
        <v>14</v>
      </c>
      <c r="AD20" s="20">
        <f>IF(OR(ISBLANK(#REF!),$E20="ΌΧΙ"),"",IF(L20&gt;5,0.5*(L20-5),0))</f>
        <v>1.7050000000000001</v>
      </c>
      <c r="AE20" s="20">
        <f>IF(OR(ISBLANK(#REF!),$E20="ΌΧΙ"),"",IF(M20="ΝΑΙ",6,(IF(O20="ΝΑΙ",4,0))))</f>
        <v>4</v>
      </c>
      <c r="AF20" s="20">
        <f>IF(OR(ISBLANK(#REF!),$E20="ΌΧΙ"),"",IF(AND(F20="ΠΕ23",H20="ΚΥΡΙΟΣ"),IF(N20="ΝΑΙ",6,(IF(P20="ΝΑΙ",2,0))),IF(N20="ΝΑΙ",3,(IF(P20="ΝΑΙ",2,0)))))</f>
        <v>0</v>
      </c>
      <c r="AG20" s="20">
        <f>IF(OR(ISBLANK(#REF!),$E20="ΌΧΙ"),"",MAX(AE20:AF20))</f>
        <v>4</v>
      </c>
      <c r="AH20" s="20">
        <f>IF(OR(ISBLANK(#REF!),$E20="ΌΧΙ"),"",MIN(3,0.5*INT((Q20*12+R20+ROUND(S20/30,0))/6)))</f>
        <v>0</v>
      </c>
      <c r="AI20" s="20">
        <f>IF(OR(ISBLANK(#REF!),$E20="ΌΧΙ"),"",0.2*(T20*12+U20+ROUND(V20/30,0)))</f>
        <v>6.2</v>
      </c>
      <c r="AJ20" s="24">
        <f>IF(OR(ISBLANK(#REF!),$E20="ΌΧΙ"),"",IF(W20&gt;80%,4,IF(AND(W20&gt;=67%,W20&lt;=80%),3,0)))</f>
        <v>0</v>
      </c>
      <c r="AK20" s="24">
        <f>IF(OR(ISBLANK(#REF!),$E20="ΌΧΙ"),"",IF(COUNTIFS(X20:Z20,"&gt;=67%")=1,2,IF(COUNTIFS(X20:Z20,"&gt;=67%")=2,5,IF(COUNTIFS(X20:Z20,"&gt;=67%")=3,10,0))))</f>
        <v>0</v>
      </c>
      <c r="AL20" s="24">
        <f>IF(OR(ISBLANK(#REF!),$E20="ΌΧΙ"),"",IF(AA20="ΠΟΛΥΤΕΚΝΟΣ",2,IF(AA20="ΤΡΙΤΕΚΝΟΣ",1,0)))</f>
        <v>0</v>
      </c>
      <c r="AM20" s="24">
        <f t="shared" si="1"/>
        <v>11.904999999999999</v>
      </c>
      <c r="AN20" s="8" t="s">
        <v>360</v>
      </c>
    </row>
    <row r="21" spans="1:40" s="8" customFormat="1">
      <c r="A21" s="25">
        <f>IF(ISBLANK(#REF!),"",IF(ISNUMBER(A20),A20+1,1))</f>
        <v>5</v>
      </c>
      <c r="B21" s="8" t="s">
        <v>180</v>
      </c>
      <c r="C21" s="8" t="s">
        <v>181</v>
      </c>
      <c r="D21" s="8" t="s">
        <v>130</v>
      </c>
      <c r="E21" s="22" t="s">
        <v>12</v>
      </c>
      <c r="F21" s="8" t="s">
        <v>47</v>
      </c>
      <c r="G21" s="8" t="s">
        <v>15</v>
      </c>
      <c r="H21" s="8" t="s">
        <v>13</v>
      </c>
      <c r="I21" s="8" t="s">
        <v>12</v>
      </c>
      <c r="J21" s="34">
        <v>38049</v>
      </c>
      <c r="K21" s="8" t="s">
        <v>62</v>
      </c>
      <c r="L21" s="70">
        <v>7.24</v>
      </c>
      <c r="M21" s="12" t="s">
        <v>14</v>
      </c>
      <c r="N21" s="12" t="s">
        <v>14</v>
      </c>
      <c r="O21" s="12" t="s">
        <v>14</v>
      </c>
      <c r="P21" s="12" t="s">
        <v>14</v>
      </c>
      <c r="Q21" s="8">
        <v>1</v>
      </c>
      <c r="R21" s="8">
        <v>10</v>
      </c>
      <c r="S21" s="8">
        <v>3</v>
      </c>
      <c r="T21" s="8">
        <v>3</v>
      </c>
      <c r="U21" s="8">
        <v>3</v>
      </c>
      <c r="V21" s="8">
        <v>4</v>
      </c>
      <c r="W21" s="11">
        <v>0</v>
      </c>
      <c r="X21" s="11">
        <v>0</v>
      </c>
      <c r="Y21" s="11">
        <v>0</v>
      </c>
      <c r="Z21" s="11">
        <v>0</v>
      </c>
      <c r="AA21" s="12" t="s">
        <v>38</v>
      </c>
      <c r="AB21" s="12" t="s">
        <v>12</v>
      </c>
      <c r="AC21" s="12" t="s">
        <v>14</v>
      </c>
      <c r="AD21" s="20">
        <f>IF(OR(ISBLANK(#REF!),$E21="ΌΧΙ"),"",IF(L21&gt;5,0.5*(L21-5),0))</f>
        <v>1.1200000000000001</v>
      </c>
      <c r="AE21" s="20">
        <f>IF(OR(ISBLANK(#REF!),$E21="ΌΧΙ"),"",IF(M21="ΝΑΙ",6,(IF(O21="ΝΑΙ",4,0))))</f>
        <v>0</v>
      </c>
      <c r="AF21" s="20">
        <f>IF(OR(ISBLANK(#REF!),$E21="ΌΧΙ"),"",IF(AND(F21="ΠΕ23",H21="ΚΥΡΙΟΣ"),IF(N21="ΝΑΙ",6,(IF(P21="ΝΑΙ",2,0))),IF(N21="ΝΑΙ",3,(IF(P21="ΝΑΙ",2,0)))))</f>
        <v>0</v>
      </c>
      <c r="AG21" s="20">
        <f>IF(OR(ISBLANK(#REF!),$E21="ΌΧΙ"),"",MAX(AE21:AF21))</f>
        <v>0</v>
      </c>
      <c r="AH21" s="20">
        <f>IF(OR(ISBLANK(#REF!),$E21="ΌΧΙ"),"",MIN(3,0.5*INT((Q21*12+R21+ROUND(S21/30,0))/6)))</f>
        <v>1.5</v>
      </c>
      <c r="AI21" s="20">
        <f>IF(OR(ISBLANK(#REF!),$E21="ΌΧΙ"),"",0.2*(T21*12+U21+ROUND(V21/30,0)))</f>
        <v>7.8000000000000007</v>
      </c>
      <c r="AJ21" s="24">
        <f>IF(OR(ISBLANK(#REF!),$E21="ΌΧΙ"),"",IF(W21&gt;80%,4,IF(AND(W21&gt;=67%,W21&lt;=80%),3,0)))</f>
        <v>0</v>
      </c>
      <c r="AK21" s="24">
        <f>IF(OR(ISBLANK(#REF!),$E21="ΌΧΙ"),"",IF(COUNTIFS(X21:Z21,"&gt;=67%")=1,2,IF(COUNTIFS(X21:Z21,"&gt;=67%")=2,5,IF(COUNTIFS(X21:Z21,"&gt;=67%")=3,10,0))))</f>
        <v>0</v>
      </c>
      <c r="AL21" s="24">
        <f>IF(OR(ISBLANK(#REF!),$E21="ΌΧΙ"),"",IF(AA21="ΠΟΛΥΤΕΚΝΟΣ",2,IF(AA21="ΤΡΙΤΕΚΝΟΣ",1,0)))</f>
        <v>0</v>
      </c>
      <c r="AM21" s="24">
        <f t="shared" si="1"/>
        <v>10.420000000000002</v>
      </c>
      <c r="AN21" s="8" t="s">
        <v>354</v>
      </c>
    </row>
    <row r="22" spans="1:40" s="8" customFormat="1">
      <c r="A22" s="25">
        <f>IF(ISBLANK(#REF!),"",IF(ISNUMBER(A21),A21+1,1))</f>
        <v>6</v>
      </c>
      <c r="B22" s="8" t="s">
        <v>204</v>
      </c>
      <c r="C22" s="8" t="s">
        <v>179</v>
      </c>
      <c r="D22" s="8" t="s">
        <v>99</v>
      </c>
      <c r="E22" s="22" t="s">
        <v>12</v>
      </c>
      <c r="F22" s="8" t="s">
        <v>47</v>
      </c>
      <c r="G22" s="8" t="s">
        <v>15</v>
      </c>
      <c r="H22" s="8" t="s">
        <v>13</v>
      </c>
      <c r="I22" s="8" t="s">
        <v>12</v>
      </c>
      <c r="J22" s="34">
        <v>37819</v>
      </c>
      <c r="K22" s="8" t="s">
        <v>61</v>
      </c>
      <c r="L22" s="70">
        <v>7.06</v>
      </c>
      <c r="M22" s="12" t="s">
        <v>14</v>
      </c>
      <c r="N22" s="12" t="s">
        <v>14</v>
      </c>
      <c r="O22" s="12" t="s">
        <v>12</v>
      </c>
      <c r="P22" s="12" t="s">
        <v>14</v>
      </c>
      <c r="Q22" s="8">
        <v>0</v>
      </c>
      <c r="R22" s="8">
        <v>0</v>
      </c>
      <c r="S22" s="8">
        <v>0</v>
      </c>
      <c r="T22" s="8">
        <v>2</v>
      </c>
      <c r="U22" s="8">
        <v>0</v>
      </c>
      <c r="V22" s="8">
        <v>8</v>
      </c>
      <c r="W22" s="11">
        <v>0</v>
      </c>
      <c r="X22" s="11">
        <v>0</v>
      </c>
      <c r="Y22" s="11">
        <v>0</v>
      </c>
      <c r="Z22" s="11">
        <v>0</v>
      </c>
      <c r="AA22" s="12" t="s">
        <v>38</v>
      </c>
      <c r="AB22" s="12" t="s">
        <v>14</v>
      </c>
      <c r="AC22" s="12" t="s">
        <v>14</v>
      </c>
      <c r="AD22" s="20">
        <f>IF(OR(ISBLANK(#REF!),$E22="ΌΧΙ"),"",IF(L22&gt;5,0.5*(L22-5),0))</f>
        <v>1.0299999999999998</v>
      </c>
      <c r="AE22" s="20">
        <f>IF(OR(ISBLANK(#REF!),$E22="ΌΧΙ"),"",IF(M22="ΝΑΙ",6,(IF(O22="ΝΑΙ",4,0))))</f>
        <v>4</v>
      </c>
      <c r="AF22" s="20">
        <f>IF(OR(ISBLANK(#REF!),$E22="ΌΧΙ"),"",IF(AND(F22="ΠΕ23",H22="ΚΥΡΙΟΣ"),IF(N22="ΝΑΙ",6,(IF(P22="ΝΑΙ",2,0))),IF(N22="ΝΑΙ",3,(IF(P22="ΝΑΙ",2,0)))))</f>
        <v>0</v>
      </c>
      <c r="AG22" s="20">
        <f>IF(OR(ISBLANK(#REF!),$E22="ΌΧΙ"),"",MAX(AE22:AF22))</f>
        <v>4</v>
      </c>
      <c r="AH22" s="20">
        <f>IF(OR(ISBLANK(#REF!),$E22="ΌΧΙ"),"",MIN(3,0.5*INT((Q22*12+R22+ROUND(S22/30,0))/6)))</f>
        <v>0</v>
      </c>
      <c r="AI22" s="20">
        <f>IF(OR(ISBLANK(#REF!),$E22="ΌΧΙ"),"",0.2*(T22*12+U22+ROUND(V22/30,0)))</f>
        <v>4.8000000000000007</v>
      </c>
      <c r="AJ22" s="24">
        <f>IF(OR(ISBLANK(#REF!),$E22="ΌΧΙ"),"",IF(W22&gt;80%,4,IF(AND(W22&gt;=67%,W22&lt;=80%),3,0)))</f>
        <v>0</v>
      </c>
      <c r="AK22" s="24">
        <f>IF(OR(ISBLANK(#REF!),$E22="ΌΧΙ"),"",IF(COUNTIFS(X22:Z22,"&gt;=67%")=1,2,IF(COUNTIFS(X22:Z22,"&gt;=67%")=2,5,IF(COUNTIFS(X22:Z22,"&gt;=67%")=3,10,0))))</f>
        <v>0</v>
      </c>
      <c r="AL22" s="24">
        <f>IF(OR(ISBLANK(#REF!),$E22="ΌΧΙ"),"",IF(AA22="ΠΟΛΥΤΕΚΝΟΣ",2,IF(AA22="ΤΡΙΤΕΚΝΟΣ",1,0)))</f>
        <v>0</v>
      </c>
      <c r="AM22" s="24">
        <f t="shared" si="1"/>
        <v>9.83</v>
      </c>
      <c r="AN22" s="8" t="s">
        <v>405</v>
      </c>
    </row>
    <row r="23" spans="1:40" s="8" customFormat="1">
      <c r="A23" s="25">
        <f>IF(ISBLANK(#REF!),"",IF(ISNUMBER(A22),A22+1,1))</f>
        <v>7</v>
      </c>
      <c r="B23" s="8" t="s">
        <v>187</v>
      </c>
      <c r="C23" s="8" t="s">
        <v>177</v>
      </c>
      <c r="D23" s="8" t="s">
        <v>188</v>
      </c>
      <c r="E23" s="22" t="s">
        <v>12</v>
      </c>
      <c r="F23" s="8" t="s">
        <v>47</v>
      </c>
      <c r="G23" s="8" t="s">
        <v>15</v>
      </c>
      <c r="H23" s="8" t="s">
        <v>13</v>
      </c>
      <c r="I23" s="8" t="s">
        <v>12</v>
      </c>
      <c r="J23" s="34">
        <v>40493</v>
      </c>
      <c r="K23" s="8" t="s">
        <v>61</v>
      </c>
      <c r="L23" s="70">
        <v>5.65</v>
      </c>
      <c r="M23" s="12" t="s">
        <v>14</v>
      </c>
      <c r="N23" s="12" t="s">
        <v>14</v>
      </c>
      <c r="O23" s="12" t="s">
        <v>14</v>
      </c>
      <c r="P23" s="12" t="s">
        <v>14</v>
      </c>
      <c r="Q23" s="8">
        <v>0</v>
      </c>
      <c r="R23" s="8">
        <v>0</v>
      </c>
      <c r="S23" s="8">
        <v>0</v>
      </c>
      <c r="T23" s="8">
        <v>1</v>
      </c>
      <c r="U23" s="8">
        <v>7</v>
      </c>
      <c r="V23" s="8">
        <v>13</v>
      </c>
      <c r="W23" s="11">
        <v>0.67</v>
      </c>
      <c r="X23" s="11">
        <v>0</v>
      </c>
      <c r="Y23" s="11">
        <v>0</v>
      </c>
      <c r="Z23" s="11">
        <v>0</v>
      </c>
      <c r="AA23" s="12" t="s">
        <v>38</v>
      </c>
      <c r="AB23" s="12" t="s">
        <v>14</v>
      </c>
      <c r="AC23" s="12" t="s">
        <v>14</v>
      </c>
      <c r="AD23" s="20">
        <f>IF(OR(ISBLANK(#REF!),$E23="ΌΧΙ"),"",IF(L23&gt;5,0.5*(L23-5),0))</f>
        <v>0.32500000000000018</v>
      </c>
      <c r="AE23" s="20">
        <f>IF(OR(ISBLANK(#REF!),$E23="ΌΧΙ"),"",IF(M23="ΝΑΙ",6,(IF(O23="ΝΑΙ",4,0))))</f>
        <v>0</v>
      </c>
      <c r="AF23" s="20">
        <f>IF(OR(ISBLANK(#REF!),$E23="ΌΧΙ"),"",IF(AND(F23="ΠΕ23",H23="ΚΥΡΙΟΣ"),IF(N23="ΝΑΙ",6,(IF(P23="ΝΑΙ",2,0))),IF(N23="ΝΑΙ",3,(IF(P23="ΝΑΙ",2,0)))))</f>
        <v>0</v>
      </c>
      <c r="AG23" s="20">
        <f>IF(OR(ISBLANK(#REF!),$E23="ΌΧΙ"),"",MAX(AE23:AF23))</f>
        <v>0</v>
      </c>
      <c r="AH23" s="20">
        <f>IF(OR(ISBLANK(#REF!),$E23="ΌΧΙ"),"",MIN(3,0.5*INT((Q23*12+R23+ROUND(S23/30,0))/6)))</f>
        <v>0</v>
      </c>
      <c r="AI23" s="20">
        <f>IF(OR(ISBLANK(#REF!),$E23="ΌΧΙ"),"",0.2*(T23*12+U23+ROUND(V23/30,0)))</f>
        <v>3.8000000000000003</v>
      </c>
      <c r="AJ23" s="24">
        <f>IF(OR(ISBLANK(#REF!),$E23="ΌΧΙ"),"",IF(W23&gt;80%,4,IF(AND(W23&gt;=67%,W23&lt;=80%),3,0)))</f>
        <v>3</v>
      </c>
      <c r="AK23" s="24">
        <f>IF(OR(ISBLANK(#REF!),$E23="ΌΧΙ"),"",IF(COUNTIFS(X23:Z23,"&gt;=67%")=1,2,IF(COUNTIFS(X23:Z23,"&gt;=67%")=2,5,IF(COUNTIFS(X23:Z23,"&gt;=67%")=3,10,0))))</f>
        <v>0</v>
      </c>
      <c r="AL23" s="24">
        <f>IF(OR(ISBLANK(#REF!),$E23="ΌΧΙ"),"",IF(AA23="ΠΟΛΥΤΕΚΝΟΣ",2,IF(AA23="ΤΡΙΤΕΚΝΟΣ",1,0)))</f>
        <v>0</v>
      </c>
      <c r="AM23" s="24">
        <f t="shared" si="1"/>
        <v>7.1250000000000009</v>
      </c>
      <c r="AN23" s="8" t="s">
        <v>368</v>
      </c>
    </row>
    <row r="24" spans="1:40" s="8" customFormat="1">
      <c r="A24" s="25">
        <f>IF(ISBLANK(#REF!),"",IF(ISNUMBER(A23),A23+1,1))</f>
        <v>8</v>
      </c>
      <c r="B24" s="8" t="s">
        <v>175</v>
      </c>
      <c r="C24" s="8" t="s">
        <v>176</v>
      </c>
      <c r="D24" s="8" t="s">
        <v>177</v>
      </c>
      <c r="E24" s="22" t="s">
        <v>12</v>
      </c>
      <c r="F24" s="8" t="s">
        <v>47</v>
      </c>
      <c r="G24" s="8" t="s">
        <v>15</v>
      </c>
      <c r="H24" s="8" t="s">
        <v>13</v>
      </c>
      <c r="I24" s="8" t="s">
        <v>12</v>
      </c>
      <c r="J24" s="34">
        <v>38266</v>
      </c>
      <c r="K24" s="8" t="s">
        <v>61</v>
      </c>
      <c r="L24" s="70">
        <v>7.24</v>
      </c>
      <c r="M24" s="12" t="s">
        <v>14</v>
      </c>
      <c r="N24" s="12" t="s">
        <v>14</v>
      </c>
      <c r="O24" s="12" t="s">
        <v>14</v>
      </c>
      <c r="P24" s="12" t="s">
        <v>12</v>
      </c>
      <c r="Q24" s="8">
        <v>0</v>
      </c>
      <c r="R24" s="8">
        <v>0</v>
      </c>
      <c r="S24" s="8">
        <v>0</v>
      </c>
      <c r="T24" s="8">
        <v>1</v>
      </c>
      <c r="U24" s="8">
        <v>7</v>
      </c>
      <c r="V24" s="8">
        <v>9</v>
      </c>
      <c r="W24" s="11">
        <v>0</v>
      </c>
      <c r="X24" s="11">
        <v>0</v>
      </c>
      <c r="Y24" s="11">
        <v>0</v>
      </c>
      <c r="Z24" s="11">
        <v>0</v>
      </c>
      <c r="AA24" s="12" t="s">
        <v>38</v>
      </c>
      <c r="AB24" s="12" t="s">
        <v>14</v>
      </c>
      <c r="AC24" s="12" t="s">
        <v>14</v>
      </c>
      <c r="AD24" s="20">
        <f>IF(OR(ISBLANK(#REF!),$E24="ΌΧΙ"),"",IF(L24&gt;5,0.5*(L24-5),0))</f>
        <v>1.1200000000000001</v>
      </c>
      <c r="AE24" s="20">
        <f>IF(OR(ISBLANK(#REF!),$E24="ΌΧΙ"),"",IF(M24="ΝΑΙ",6,(IF(O24="ΝΑΙ",4,0))))</f>
        <v>0</v>
      </c>
      <c r="AF24" s="20">
        <f>IF(OR(ISBLANK(#REF!),$E24="ΌΧΙ"),"",IF(AND(F24="ΠΕ23",H24="ΚΥΡΙΟΣ"),IF(N24="ΝΑΙ",6,(IF(P24="ΝΑΙ",2,0))),IF(N24="ΝΑΙ",3,(IF(P24="ΝΑΙ",2,0)))))</f>
        <v>2</v>
      </c>
      <c r="AG24" s="20">
        <f>IF(OR(ISBLANK(#REF!),$E24="ΌΧΙ"),"",MAX(AE24:AF24))</f>
        <v>2</v>
      </c>
      <c r="AH24" s="20">
        <f>IF(OR(ISBLANK(#REF!),$E24="ΌΧΙ"),"",MIN(3,0.5*INT((Q24*12+R24+ROUND(S24/30,0))/6)))</f>
        <v>0</v>
      </c>
      <c r="AI24" s="20">
        <f>IF(OR(ISBLANK(#REF!),$E24="ΌΧΙ"),"",0.2*(T24*12+U24+ROUND(V24/30,0)))</f>
        <v>3.8000000000000003</v>
      </c>
      <c r="AJ24" s="24">
        <f>IF(OR(ISBLANK(#REF!),$E24="ΌΧΙ"),"",IF(W24&gt;80%,4,IF(AND(W24&gt;=67%,W24&lt;=80%),3,0)))</f>
        <v>0</v>
      </c>
      <c r="AK24" s="24">
        <f>IF(OR(ISBLANK(#REF!),$E24="ΌΧΙ"),"",IF(COUNTIFS(X24:Z24,"&gt;=67%")=1,2,IF(COUNTIFS(X24:Z24,"&gt;=67%")=2,5,IF(COUNTIFS(X24:Z24,"&gt;=67%")=3,10,0))))</f>
        <v>0</v>
      </c>
      <c r="AL24" s="24">
        <f>IF(OR(ISBLANK(#REF!),$E24="ΌΧΙ"),"",IF(AA24="ΠΟΛΥΤΕΚΝΟΣ",2,IF(AA24="ΤΡΙΤΕΚΝΟΣ",1,0)))</f>
        <v>0</v>
      </c>
      <c r="AM24" s="24">
        <f t="shared" si="1"/>
        <v>6.9200000000000008</v>
      </c>
      <c r="AN24" s="8" t="s">
        <v>361</v>
      </c>
    </row>
    <row r="25" spans="1:40" s="8" customFormat="1">
      <c r="A25" s="25">
        <f>IF(ISBLANK(#REF!),"",IF(ISNUMBER(A24),A24+1,1))</f>
        <v>9</v>
      </c>
      <c r="B25" s="8" t="s">
        <v>205</v>
      </c>
      <c r="C25" s="8" t="s">
        <v>206</v>
      </c>
      <c r="D25" s="8" t="s">
        <v>102</v>
      </c>
      <c r="E25" s="22" t="s">
        <v>12</v>
      </c>
      <c r="F25" s="8" t="s">
        <v>47</v>
      </c>
      <c r="G25" s="8" t="s">
        <v>15</v>
      </c>
      <c r="H25" s="8" t="s">
        <v>13</v>
      </c>
      <c r="I25" s="8" t="s">
        <v>12</v>
      </c>
      <c r="J25" s="34">
        <v>41190</v>
      </c>
      <c r="K25" s="8" t="s">
        <v>61</v>
      </c>
      <c r="L25" s="70">
        <v>8.66</v>
      </c>
      <c r="M25" s="12" t="s">
        <v>14</v>
      </c>
      <c r="N25" s="12" t="s">
        <v>14</v>
      </c>
      <c r="O25" s="12" t="s">
        <v>12</v>
      </c>
      <c r="P25" s="12" t="s">
        <v>14</v>
      </c>
      <c r="Q25" s="8">
        <v>0</v>
      </c>
      <c r="R25" s="8">
        <v>11</v>
      </c>
      <c r="S25" s="8">
        <v>0</v>
      </c>
      <c r="T25" s="8">
        <v>0</v>
      </c>
      <c r="U25" s="8">
        <v>0</v>
      </c>
      <c r="V25" s="8">
        <v>0</v>
      </c>
      <c r="W25" s="11">
        <v>0</v>
      </c>
      <c r="X25" s="11">
        <v>0</v>
      </c>
      <c r="Y25" s="11">
        <v>0</v>
      </c>
      <c r="Z25" s="11">
        <v>0</v>
      </c>
      <c r="AA25" s="12" t="s">
        <v>38</v>
      </c>
      <c r="AB25" s="12" t="s">
        <v>14</v>
      </c>
      <c r="AC25" s="12" t="s">
        <v>14</v>
      </c>
      <c r="AD25" s="20">
        <f>IF(OR(ISBLANK(#REF!),$E25="ΌΧΙ"),"",IF(L25&gt;5,0.5*(L25-5),0))</f>
        <v>1.83</v>
      </c>
      <c r="AE25" s="20">
        <f>IF(OR(ISBLANK(#REF!),$E25="ΌΧΙ"),"",IF(M25="ΝΑΙ",6,(IF(O25="ΝΑΙ",4,0))))</f>
        <v>4</v>
      </c>
      <c r="AF25" s="20">
        <f>IF(OR(ISBLANK(#REF!),$E25="ΌΧΙ"),"",IF(AND(F25="ΠΕ23",H25="ΚΥΡΙΟΣ"),IF(N25="ΝΑΙ",6,(IF(P25="ΝΑΙ",2,0))),IF(N25="ΝΑΙ",3,(IF(P25="ΝΑΙ",2,0)))))</f>
        <v>0</v>
      </c>
      <c r="AG25" s="20">
        <f>IF(OR(ISBLANK(#REF!),$E25="ΌΧΙ"),"",MAX(AE25:AF25))</f>
        <v>4</v>
      </c>
      <c r="AH25" s="20">
        <f>IF(OR(ISBLANK(#REF!),$E25="ΌΧΙ"),"",MIN(3,0.5*INT((Q25*12+R25+ROUND(S25/30,0))/6)))</f>
        <v>0.5</v>
      </c>
      <c r="AI25" s="20">
        <f>IF(OR(ISBLANK(#REF!),$E25="ΌΧΙ"),"",0.2*(T25*12+U25+ROUND(V25/30,0)))</f>
        <v>0</v>
      </c>
      <c r="AJ25" s="24">
        <f>IF(OR(ISBLANK(#REF!),$E25="ΌΧΙ"),"",IF(W25&gt;80%,4,IF(AND(W25&gt;=67%,W25&lt;=80%),3,0)))</f>
        <v>0</v>
      </c>
      <c r="AK25" s="24">
        <f>IF(OR(ISBLANK(#REF!),$E25="ΌΧΙ"),"",IF(COUNTIFS(X25:Z25,"&gt;=67%")=1,2,IF(COUNTIFS(X25:Z25,"&gt;=67%")=2,5,IF(COUNTIFS(X25:Z25,"&gt;=67%")=3,10,0))))</f>
        <v>0</v>
      </c>
      <c r="AL25" s="24">
        <f>IF(OR(ISBLANK(#REF!),$E25="ΌΧΙ"),"",IF(AA25="ΠΟΛΥΤΕΚΝΟΣ",2,IF(AA25="ΤΡΙΤΕΚΝΟΣ",1,0)))</f>
        <v>0</v>
      </c>
      <c r="AM25" s="24">
        <f t="shared" si="1"/>
        <v>6.33</v>
      </c>
      <c r="AN25" s="8" t="s">
        <v>353</v>
      </c>
    </row>
    <row r="26" spans="1:40" s="8" customFormat="1">
      <c r="A26" s="25">
        <f>IF(ISBLANK(#REF!),"",IF(ISNUMBER(A25),A25+1,1))</f>
        <v>10</v>
      </c>
      <c r="B26" s="8" t="s">
        <v>189</v>
      </c>
      <c r="C26" s="8" t="s">
        <v>190</v>
      </c>
      <c r="D26" s="8" t="s">
        <v>102</v>
      </c>
      <c r="E26" s="22" t="s">
        <v>12</v>
      </c>
      <c r="F26" s="8" t="s">
        <v>47</v>
      </c>
      <c r="G26" s="8" t="s">
        <v>15</v>
      </c>
      <c r="H26" s="8" t="s">
        <v>13</v>
      </c>
      <c r="I26" s="8" t="s">
        <v>12</v>
      </c>
      <c r="J26" s="34">
        <v>36250</v>
      </c>
      <c r="K26" s="8" t="s">
        <v>61</v>
      </c>
      <c r="L26" s="70">
        <v>7.29</v>
      </c>
      <c r="M26" s="12" t="s">
        <v>14</v>
      </c>
      <c r="N26" s="12" t="s">
        <v>14</v>
      </c>
      <c r="O26" s="12" t="s">
        <v>14</v>
      </c>
      <c r="P26" s="12" t="s">
        <v>14</v>
      </c>
      <c r="Q26" s="8">
        <v>12</v>
      </c>
      <c r="R26" s="8">
        <v>2</v>
      </c>
      <c r="S26" s="8">
        <v>18</v>
      </c>
      <c r="T26" s="8">
        <v>0</v>
      </c>
      <c r="U26" s="8">
        <v>7</v>
      </c>
      <c r="V26" s="8">
        <v>22</v>
      </c>
      <c r="W26" s="11">
        <v>0</v>
      </c>
      <c r="X26" s="11">
        <v>0</v>
      </c>
      <c r="Y26" s="11">
        <v>0</v>
      </c>
      <c r="Z26" s="11">
        <v>0</v>
      </c>
      <c r="AA26" s="12" t="s">
        <v>38</v>
      </c>
      <c r="AB26" s="12" t="s">
        <v>14</v>
      </c>
      <c r="AC26" s="12" t="s">
        <v>14</v>
      </c>
      <c r="AD26" s="20">
        <f>IF(OR(ISBLANK(#REF!),$E26="ΌΧΙ"),"",IF(L26&gt;5,0.5*(L26-5),0))</f>
        <v>1.145</v>
      </c>
      <c r="AE26" s="20">
        <f>IF(OR(ISBLANK(#REF!),$E26="ΌΧΙ"),"",IF(M26="ΝΑΙ",6,(IF(O26="ΝΑΙ",4,0))))</f>
        <v>0</v>
      </c>
      <c r="AF26" s="20">
        <f>IF(OR(ISBLANK(#REF!),$E26="ΌΧΙ"),"",IF(AND(F26="ΠΕ23",H26="ΚΥΡΙΟΣ"),IF(N26="ΝΑΙ",6,(IF(P26="ΝΑΙ",2,0))),IF(N26="ΝΑΙ",3,(IF(P26="ΝΑΙ",2,0)))))</f>
        <v>0</v>
      </c>
      <c r="AG26" s="20">
        <f>IF(OR(ISBLANK(#REF!),$E26="ΌΧΙ"),"",MAX(AE26:AF26))</f>
        <v>0</v>
      </c>
      <c r="AH26" s="20">
        <f>IF(OR(ISBLANK(#REF!),$E26="ΌΧΙ"),"",MIN(3,0.5*INT((Q26*12+R26+ROUND(S26/30,0))/6)))</f>
        <v>3</v>
      </c>
      <c r="AI26" s="20">
        <f>IF(OR(ISBLANK(#REF!),$E26="ΌΧΙ"),"",0.2*(T26*12+U26+ROUND(V26/30,0)))</f>
        <v>1.6</v>
      </c>
      <c r="AJ26" s="24">
        <f>IF(OR(ISBLANK(#REF!),$E26="ΌΧΙ"),"",IF(W26&gt;80%,4,IF(AND(W26&gt;=67%,W26&lt;=80%),3,0)))</f>
        <v>0</v>
      </c>
      <c r="AK26" s="24">
        <f>IF(OR(ISBLANK(#REF!),$E26="ΌΧΙ"),"",IF(COUNTIFS(X26:Z26,"&gt;=67%")=1,2,IF(COUNTIFS(X26:Z26,"&gt;=67%")=2,5,IF(COUNTIFS(X26:Z26,"&gt;=67%")=3,10,0))))</f>
        <v>0</v>
      </c>
      <c r="AL26" s="24">
        <f>IF(OR(ISBLANK(#REF!),$E26="ΌΧΙ"),"",IF(AA26="ΠΟΛΥΤΕΚΝΟΣ",2,IF(AA26="ΤΡΙΤΕΚΝΟΣ",1,0)))</f>
        <v>0</v>
      </c>
      <c r="AM26" s="24">
        <f t="shared" si="1"/>
        <v>5.7449999999999992</v>
      </c>
      <c r="AN26" s="8" t="s">
        <v>369</v>
      </c>
    </row>
    <row r="27" spans="1:40" s="8" customFormat="1">
      <c r="A27" s="25">
        <f>IF(ISBLANK(#REF!),"",IF(ISNUMBER(A26),A26+1,1))</f>
        <v>11</v>
      </c>
      <c r="B27" s="8" t="s">
        <v>203</v>
      </c>
      <c r="C27" s="8" t="s">
        <v>99</v>
      </c>
      <c r="D27" s="8" t="s">
        <v>89</v>
      </c>
      <c r="E27" s="22" t="s">
        <v>12</v>
      </c>
      <c r="F27" s="8" t="s">
        <v>47</v>
      </c>
      <c r="G27" s="8" t="s">
        <v>15</v>
      </c>
      <c r="H27" s="8" t="s">
        <v>13</v>
      </c>
      <c r="I27" s="8" t="s">
        <v>12</v>
      </c>
      <c r="J27" s="34">
        <v>38679</v>
      </c>
      <c r="K27" s="8" t="s">
        <v>61</v>
      </c>
      <c r="L27" s="70">
        <v>7.74</v>
      </c>
      <c r="M27" s="12" t="s">
        <v>14</v>
      </c>
      <c r="N27" s="12" t="s">
        <v>14</v>
      </c>
      <c r="O27" s="12" t="s">
        <v>12</v>
      </c>
      <c r="P27" s="12" t="s">
        <v>14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11">
        <v>0</v>
      </c>
      <c r="X27" s="11">
        <v>0</v>
      </c>
      <c r="Y27" s="11">
        <v>0</v>
      </c>
      <c r="Z27" s="11">
        <v>0</v>
      </c>
      <c r="AA27" s="12" t="s">
        <v>38</v>
      </c>
      <c r="AB27" s="12" t="s">
        <v>14</v>
      </c>
      <c r="AC27" s="12" t="s">
        <v>14</v>
      </c>
      <c r="AD27" s="20">
        <f>IF(OR(ISBLANK(#REF!),$E27="ΌΧΙ"),"",IF(L27&gt;5,0.5*(L27-5),0))</f>
        <v>1.37</v>
      </c>
      <c r="AE27" s="20">
        <f>IF(OR(ISBLANK(#REF!),$E27="ΌΧΙ"),"",IF(M27="ΝΑΙ",6,(IF(O27="ΝΑΙ",4,0))))</f>
        <v>4</v>
      </c>
      <c r="AF27" s="20">
        <f>IF(OR(ISBLANK(#REF!),$E27="ΌΧΙ"),"",IF(AND(F27="ΠΕ23",H27="ΚΥΡΙΟΣ"),IF(N27="ΝΑΙ",6,(IF(P27="ΝΑΙ",2,0))),IF(N27="ΝΑΙ",3,(IF(P27="ΝΑΙ",2,0)))))</f>
        <v>0</v>
      </c>
      <c r="AG27" s="20">
        <f>IF(OR(ISBLANK(#REF!),$E27="ΌΧΙ"),"",MAX(AE27:AF27))</f>
        <v>4</v>
      </c>
      <c r="AH27" s="20">
        <f>IF(OR(ISBLANK(#REF!),$E27="ΌΧΙ"),"",MIN(3,0.5*INT((Q27*12+R27+ROUND(S27/30,0))/6)))</f>
        <v>0</v>
      </c>
      <c r="AI27" s="20">
        <f>IF(OR(ISBLANK(#REF!),$E27="ΌΧΙ"),"",0.2*(T27*12+U27+ROUND(V27/30,0)))</f>
        <v>0</v>
      </c>
      <c r="AJ27" s="24">
        <f>IF(OR(ISBLANK(#REF!),$E27="ΌΧΙ"),"",IF(W27&gt;80%,4,IF(AND(W27&gt;=67%,W27&lt;=80%),3,0)))</f>
        <v>0</v>
      </c>
      <c r="AK27" s="24">
        <f>IF(OR(ISBLANK(#REF!),$E27="ΌΧΙ"),"",IF(COUNTIFS(X27:Z27,"&gt;=67%")=1,2,IF(COUNTIFS(X27:Z27,"&gt;=67%")=2,5,IF(COUNTIFS(X27:Z27,"&gt;=67%")=3,10,0))))</f>
        <v>0</v>
      </c>
      <c r="AL27" s="24">
        <f>IF(OR(ISBLANK(#REF!),$E27="ΌΧΙ"),"",IF(AA27="ΠΟΛΥΤΕΚΝΟΣ",2,IF(AA27="ΤΡΙΤΕΚΝΟΣ",1,0)))</f>
        <v>0</v>
      </c>
      <c r="AM27" s="24">
        <f t="shared" si="1"/>
        <v>5.37</v>
      </c>
      <c r="AN27" s="8" t="s">
        <v>407</v>
      </c>
    </row>
    <row r="28" spans="1:40" s="8" customFormat="1">
      <c r="A28" s="25">
        <f>IF(ISBLANK(#REF!),"",IF(ISNUMBER(A27),A27+1,1))</f>
        <v>12</v>
      </c>
      <c r="B28" s="8" t="s">
        <v>193</v>
      </c>
      <c r="C28" s="8" t="s">
        <v>194</v>
      </c>
      <c r="D28" s="8" t="s">
        <v>195</v>
      </c>
      <c r="E28" s="22" t="s">
        <v>12</v>
      </c>
      <c r="F28" s="8" t="s">
        <v>47</v>
      </c>
      <c r="G28" s="8" t="s">
        <v>15</v>
      </c>
      <c r="H28" s="8" t="s">
        <v>13</v>
      </c>
      <c r="I28" s="8" t="s">
        <v>12</v>
      </c>
      <c r="J28" s="34">
        <v>40590</v>
      </c>
      <c r="K28" s="8" t="s">
        <v>61</v>
      </c>
      <c r="L28" s="70">
        <v>7.11</v>
      </c>
      <c r="M28" s="12" t="s">
        <v>14</v>
      </c>
      <c r="N28" s="12" t="s">
        <v>14</v>
      </c>
      <c r="O28" s="12" t="s">
        <v>14</v>
      </c>
      <c r="P28" s="12" t="s">
        <v>14</v>
      </c>
      <c r="Q28" s="8">
        <v>0</v>
      </c>
      <c r="R28" s="8">
        <v>10</v>
      </c>
      <c r="S28" s="8">
        <v>4</v>
      </c>
      <c r="T28" s="8">
        <v>0</v>
      </c>
      <c r="U28" s="8">
        <v>11</v>
      </c>
      <c r="V28" s="8">
        <v>4</v>
      </c>
      <c r="W28" s="11">
        <v>0</v>
      </c>
      <c r="X28" s="11">
        <v>0</v>
      </c>
      <c r="Y28" s="11">
        <v>0</v>
      </c>
      <c r="Z28" s="11">
        <v>0</v>
      </c>
      <c r="AA28" s="12" t="s">
        <v>38</v>
      </c>
      <c r="AB28" s="12" t="s">
        <v>14</v>
      </c>
      <c r="AC28" s="12" t="s">
        <v>14</v>
      </c>
      <c r="AD28" s="20">
        <f>IF(OR(ISBLANK(#REF!),$E28="ΌΧΙ"),"",IF(L28&gt;5,0.5*(L28-5),0))</f>
        <v>1.0550000000000002</v>
      </c>
      <c r="AE28" s="20">
        <f>IF(OR(ISBLANK(#REF!),$E28="ΌΧΙ"),"",IF(M28="ΝΑΙ",6,(IF(O28="ΝΑΙ",4,0))))</f>
        <v>0</v>
      </c>
      <c r="AF28" s="20">
        <f>IF(OR(ISBLANK(#REF!),$E28="ΌΧΙ"),"",IF(AND(F28="ΠΕ23",H28="ΚΥΡΙΟΣ"),IF(N28="ΝΑΙ",6,(IF(P28="ΝΑΙ",2,0))),IF(N28="ΝΑΙ",3,(IF(P28="ΝΑΙ",2,0)))))</f>
        <v>0</v>
      </c>
      <c r="AG28" s="20">
        <f>IF(OR(ISBLANK(#REF!),$E28="ΌΧΙ"),"",MAX(AE28:AF28))</f>
        <v>0</v>
      </c>
      <c r="AH28" s="20">
        <f>IF(OR(ISBLANK(#REF!),$E28="ΌΧΙ"),"",MIN(3,0.5*INT((Q28*12+R28+ROUND(S28/30,0))/6)))</f>
        <v>0.5</v>
      </c>
      <c r="AI28" s="20">
        <f>IF(OR(ISBLANK(#REF!),$E28="ΌΧΙ"),"",0.2*(T28*12+U28+ROUND(V28/30,0)))</f>
        <v>2.2000000000000002</v>
      </c>
      <c r="AJ28" s="24">
        <f>IF(OR(ISBLANK(#REF!),$E28="ΌΧΙ"),"",IF(W28&gt;80%,4,IF(AND(W28&gt;=67%,W28&lt;=80%),3,0)))</f>
        <v>0</v>
      </c>
      <c r="AK28" s="24">
        <f>IF(OR(ISBLANK(#REF!),$E28="ΌΧΙ"),"",IF(COUNTIFS(X28:Z28,"&gt;=67%")=1,2,IF(COUNTIFS(X28:Z28,"&gt;=67%")=2,5,IF(COUNTIFS(X28:Z28,"&gt;=67%")=3,10,0))))</f>
        <v>0</v>
      </c>
      <c r="AL28" s="24">
        <f>IF(OR(ISBLANK(#REF!),$E28="ΌΧΙ"),"",IF(AA28="ΠΟΛΥΤΕΚΝΟΣ",2,IF(AA28="ΤΡΙΤΕΚΝΟΣ",1,0)))</f>
        <v>0</v>
      </c>
      <c r="AM28" s="24">
        <f t="shared" si="1"/>
        <v>3.7550000000000003</v>
      </c>
      <c r="AN28" s="8" t="s">
        <v>358</v>
      </c>
    </row>
    <row r="29" spans="1:40" s="8" customFormat="1">
      <c r="A29" s="25">
        <f>IF(ISBLANK(#REF!),"",IF(ISNUMBER(A28),A28+1,1))</f>
        <v>13</v>
      </c>
      <c r="B29" s="8" t="s">
        <v>202</v>
      </c>
      <c r="C29" s="8" t="s">
        <v>97</v>
      </c>
      <c r="D29" s="8" t="s">
        <v>195</v>
      </c>
      <c r="E29" s="22" t="s">
        <v>12</v>
      </c>
      <c r="F29" s="8" t="s">
        <v>47</v>
      </c>
      <c r="G29" s="8" t="s">
        <v>15</v>
      </c>
      <c r="H29" s="8" t="s">
        <v>13</v>
      </c>
      <c r="I29" s="8" t="s">
        <v>12</v>
      </c>
      <c r="J29" s="34">
        <v>38792</v>
      </c>
      <c r="K29" s="8" t="s">
        <v>61</v>
      </c>
      <c r="L29" s="70">
        <v>8.07</v>
      </c>
      <c r="M29" s="12" t="s">
        <v>14</v>
      </c>
      <c r="N29" s="12" t="s">
        <v>14</v>
      </c>
      <c r="O29" s="12" t="s">
        <v>14</v>
      </c>
      <c r="P29" s="12" t="s">
        <v>14</v>
      </c>
      <c r="Q29" s="8">
        <v>0</v>
      </c>
      <c r="R29" s="8">
        <v>0</v>
      </c>
      <c r="S29" s="8">
        <v>0</v>
      </c>
      <c r="T29" s="8">
        <v>0</v>
      </c>
      <c r="U29" s="8">
        <v>8</v>
      </c>
      <c r="V29" s="8">
        <v>18</v>
      </c>
      <c r="W29" s="11">
        <v>0</v>
      </c>
      <c r="X29" s="11">
        <v>0</v>
      </c>
      <c r="Y29" s="11">
        <v>0</v>
      </c>
      <c r="Z29" s="11">
        <v>0</v>
      </c>
      <c r="AA29" s="12" t="s">
        <v>38</v>
      </c>
      <c r="AB29" s="12" t="s">
        <v>14</v>
      </c>
      <c r="AC29" s="12" t="s">
        <v>14</v>
      </c>
      <c r="AD29" s="20">
        <f>IF(OR(ISBLANK(#REF!),$E29="ΌΧΙ"),"",IF(L29&gt;5,0.5*(L29-5),0))</f>
        <v>1.5350000000000001</v>
      </c>
      <c r="AE29" s="20">
        <f>IF(OR(ISBLANK(#REF!),$E29="ΌΧΙ"),"",IF(M29="ΝΑΙ",6,(IF(O29="ΝΑΙ",4,0))))</f>
        <v>0</v>
      </c>
      <c r="AF29" s="20">
        <f>IF(OR(ISBLANK(#REF!),$E29="ΌΧΙ"),"",IF(AND(F29="ΠΕ23",H29="ΚΥΡΙΟΣ"),IF(N29="ΝΑΙ",6,(IF(P29="ΝΑΙ",2,0))),IF(N29="ΝΑΙ",3,(IF(P29="ΝΑΙ",2,0)))))</f>
        <v>0</v>
      </c>
      <c r="AG29" s="20">
        <f>IF(OR(ISBLANK(#REF!),$E29="ΌΧΙ"),"",MAX(AE29:AF29))</f>
        <v>0</v>
      </c>
      <c r="AH29" s="20">
        <f>IF(OR(ISBLANK(#REF!),$E29="ΌΧΙ"),"",MIN(3,0.5*INT((Q29*12+R29+ROUND(S29/30,0))/6)))</f>
        <v>0</v>
      </c>
      <c r="AI29" s="20">
        <f>IF(OR(ISBLANK(#REF!),$E29="ΌΧΙ"),"",0.2*(T29*12+U29+ROUND(V29/30,0)))</f>
        <v>1.8</v>
      </c>
      <c r="AJ29" s="24">
        <f>IF(OR(ISBLANK(#REF!),$E29="ΌΧΙ"),"",IF(W29&gt;80%,4,IF(AND(W29&gt;=67%,W29&lt;=80%),3,0)))</f>
        <v>0</v>
      </c>
      <c r="AK29" s="24">
        <f>IF(OR(ISBLANK(#REF!),$E29="ΌΧΙ"),"",IF(COUNTIFS(X29:Z29,"&gt;=67%")=1,2,IF(COUNTIFS(X29:Z29,"&gt;=67%")=2,5,IF(COUNTIFS(X29:Z29,"&gt;=67%")=3,10,0))))</f>
        <v>0</v>
      </c>
      <c r="AL29" s="24">
        <f>IF(OR(ISBLANK(#REF!),$E29="ΌΧΙ"),"",IF(AA29="ΠΟΛΥΤΕΚΝΟΣ",2,IF(AA29="ΤΡΙΤΕΚΝΟΣ",1,0)))</f>
        <v>0</v>
      </c>
      <c r="AM29" s="24">
        <f t="shared" si="1"/>
        <v>3.335</v>
      </c>
      <c r="AN29" s="8" t="s">
        <v>367</v>
      </c>
    </row>
    <row r="30" spans="1:40" s="8" customFormat="1">
      <c r="A30" s="25">
        <f>IF(ISBLANK(#REF!),"",IF(ISNUMBER(A29),A29+1,1))</f>
        <v>14</v>
      </c>
      <c r="B30" s="8" t="s">
        <v>186</v>
      </c>
      <c r="C30" s="8" t="s">
        <v>118</v>
      </c>
      <c r="D30" s="8" t="s">
        <v>137</v>
      </c>
      <c r="E30" s="22" t="s">
        <v>12</v>
      </c>
      <c r="F30" s="8" t="s">
        <v>47</v>
      </c>
      <c r="G30" s="8" t="s">
        <v>15</v>
      </c>
      <c r="H30" s="8" t="s">
        <v>13</v>
      </c>
      <c r="I30" s="8" t="s">
        <v>12</v>
      </c>
      <c r="J30" s="34">
        <v>40137</v>
      </c>
      <c r="K30" s="8" t="s">
        <v>61</v>
      </c>
      <c r="L30" s="70">
        <v>6.56</v>
      </c>
      <c r="M30" s="12" t="s">
        <v>14</v>
      </c>
      <c r="N30" s="12" t="s">
        <v>14</v>
      </c>
      <c r="O30" s="12" t="s">
        <v>14</v>
      </c>
      <c r="P30" s="12" t="s">
        <v>14</v>
      </c>
      <c r="Q30" s="8">
        <v>0</v>
      </c>
      <c r="R30" s="8">
        <v>0</v>
      </c>
      <c r="S30" s="8">
        <v>0</v>
      </c>
      <c r="T30" s="8">
        <v>0</v>
      </c>
      <c r="U30" s="8">
        <v>8</v>
      </c>
      <c r="V30" s="8">
        <v>1</v>
      </c>
      <c r="W30" s="11">
        <v>0</v>
      </c>
      <c r="X30" s="11">
        <v>0</v>
      </c>
      <c r="Y30" s="11">
        <v>0</v>
      </c>
      <c r="Z30" s="11">
        <v>0</v>
      </c>
      <c r="AA30" s="12" t="s">
        <v>38</v>
      </c>
      <c r="AB30" s="12" t="s">
        <v>14</v>
      </c>
      <c r="AC30" s="12" t="s">
        <v>14</v>
      </c>
      <c r="AD30" s="20">
        <f>IF(OR(ISBLANK(#REF!),$E30="ΌΧΙ"),"",IF(L30&gt;5,0.5*(L30-5),0))</f>
        <v>0.7799999999999998</v>
      </c>
      <c r="AE30" s="20">
        <f>IF(OR(ISBLANK(#REF!),$E30="ΌΧΙ"),"",IF(M30="ΝΑΙ",6,(IF(O30="ΝΑΙ",4,0))))</f>
        <v>0</v>
      </c>
      <c r="AF30" s="20">
        <f>IF(OR(ISBLANK(#REF!),$E30="ΌΧΙ"),"",IF(AND(F30="ΠΕ23",H30="ΚΥΡΙΟΣ"),IF(N30="ΝΑΙ",6,(IF(P30="ΝΑΙ",2,0))),IF(N30="ΝΑΙ",3,(IF(P30="ΝΑΙ",2,0)))))</f>
        <v>0</v>
      </c>
      <c r="AG30" s="20">
        <f>IF(OR(ISBLANK(#REF!),$E30="ΌΧΙ"),"",MAX(AE30:AF30))</f>
        <v>0</v>
      </c>
      <c r="AH30" s="20">
        <f>IF(OR(ISBLANK(#REF!),$E30="ΌΧΙ"),"",MIN(3,0.5*INT((Q30*12+R30+ROUND(S30/30,0))/6)))</f>
        <v>0</v>
      </c>
      <c r="AI30" s="20">
        <f>IF(OR(ISBLANK(#REF!),$E30="ΌΧΙ"),"",0.2*(T30*12+U30+ROUND(V30/30,0)))</f>
        <v>1.6</v>
      </c>
      <c r="AJ30" s="24">
        <f>IF(OR(ISBLANK(#REF!),$E30="ΌΧΙ"),"",IF(W30&gt;80%,4,IF(AND(W30&gt;=67%,W30&lt;=80%),3,0)))</f>
        <v>0</v>
      </c>
      <c r="AK30" s="24">
        <f>IF(OR(ISBLANK(#REF!),$E30="ΌΧΙ"),"",IF(COUNTIFS(X30:Z30,"&gt;=67%")=1,2,IF(COUNTIFS(X30:Z30,"&gt;=67%")=2,5,IF(COUNTIFS(X30:Z30,"&gt;=67%")=3,10,0))))</f>
        <v>0</v>
      </c>
      <c r="AL30" s="24">
        <f>IF(OR(ISBLANK(#REF!),$E30="ΌΧΙ"),"",IF(AA30="ΠΟΛΥΤΕΚΝΟΣ",2,IF(AA30="ΤΡΙΤΕΚΝΟΣ",1,0)))</f>
        <v>0</v>
      </c>
      <c r="AM30" s="24">
        <f t="shared" si="1"/>
        <v>2.38</v>
      </c>
      <c r="AN30" s="8" t="s">
        <v>362</v>
      </c>
    </row>
    <row r="31" spans="1:40" s="8" customFormat="1">
      <c r="A31" s="25">
        <f>IF(ISBLANK(#REF!),"",IF(ISNUMBER(A30),A30+1,1))</f>
        <v>15</v>
      </c>
      <c r="B31" s="8" t="s">
        <v>349</v>
      </c>
      <c r="C31" s="8" t="s">
        <v>134</v>
      </c>
      <c r="D31" s="8" t="s">
        <v>89</v>
      </c>
      <c r="E31" s="22" t="s">
        <v>12</v>
      </c>
      <c r="F31" s="8" t="s">
        <v>47</v>
      </c>
      <c r="G31" s="8" t="s">
        <v>15</v>
      </c>
      <c r="H31" s="8" t="s">
        <v>13</v>
      </c>
      <c r="I31" s="8" t="s">
        <v>12</v>
      </c>
      <c r="J31" s="34">
        <v>39938</v>
      </c>
      <c r="K31" s="8" t="s">
        <v>61</v>
      </c>
      <c r="L31" s="70">
        <v>6.74</v>
      </c>
      <c r="M31" s="12" t="s">
        <v>14</v>
      </c>
      <c r="N31" s="12" t="s">
        <v>14</v>
      </c>
      <c r="O31" s="12" t="s">
        <v>14</v>
      </c>
      <c r="P31" s="12" t="s">
        <v>14</v>
      </c>
      <c r="Q31" s="8">
        <v>0</v>
      </c>
      <c r="R31" s="8">
        <v>0</v>
      </c>
      <c r="S31" s="8">
        <v>0</v>
      </c>
      <c r="T31" s="8">
        <v>0</v>
      </c>
      <c r="U31" s="8">
        <v>5</v>
      </c>
      <c r="V31" s="8">
        <v>6</v>
      </c>
      <c r="W31" s="11">
        <v>0</v>
      </c>
      <c r="X31" s="11">
        <v>0</v>
      </c>
      <c r="Y31" s="11">
        <v>0</v>
      </c>
      <c r="Z31" s="11">
        <v>0</v>
      </c>
      <c r="AA31" s="12" t="s">
        <v>38</v>
      </c>
      <c r="AB31" s="12" t="s">
        <v>14</v>
      </c>
      <c r="AC31" s="12" t="s">
        <v>14</v>
      </c>
      <c r="AD31" s="20">
        <f>IF(OR(ISBLANK(#REF!),$E31="ΌΧΙ"),"",IF(L31&gt;5,0.5*(L31-5),0))</f>
        <v>0.87000000000000011</v>
      </c>
      <c r="AE31" s="20">
        <f>IF(OR(ISBLANK(#REF!),$E31="ΌΧΙ"),"",IF(M31="ΝΑΙ",6,(IF(O31="ΝΑΙ",4,0))))</f>
        <v>0</v>
      </c>
      <c r="AF31" s="20">
        <f>IF(OR(ISBLANK(#REF!),$E31="ΌΧΙ"),"",IF(AND(F31="ΠΕ23",H31="ΚΥΡΙΟΣ"),IF(N31="ΝΑΙ",6,(IF(P31="ΝΑΙ",2,0))),IF(N31="ΝΑΙ",3,(IF(P31="ΝΑΙ",2,0)))))</f>
        <v>0</v>
      </c>
      <c r="AG31" s="20">
        <f>IF(OR(ISBLANK(#REF!),$E31="ΌΧΙ"),"",MAX(AE31:AF31))</f>
        <v>0</v>
      </c>
      <c r="AH31" s="20">
        <f>IF(OR(ISBLANK(#REF!),$E31="ΌΧΙ"),"",MIN(3,0.5*INT((Q31*12+R31+ROUND(S31/30,0))/6)))</f>
        <v>0</v>
      </c>
      <c r="AI31" s="20">
        <f>IF(OR(ISBLANK(#REF!),$E31="ΌΧΙ"),"",0.2*(T31*12+U31+ROUND(V31/30,0)))</f>
        <v>1</v>
      </c>
      <c r="AJ31" s="24">
        <f>IF(OR(ISBLANK(#REF!),$E31="ΌΧΙ"),"",IF(W31&gt;80%,4,IF(AND(W31&gt;=67%,W31&lt;=80%),3,0)))</f>
        <v>0</v>
      </c>
      <c r="AK31" s="24">
        <f>IF(OR(ISBLANK(#REF!),$E31="ΌΧΙ"),"",IF(COUNTIFS(X31:Z31,"&gt;=67%")=1,2,IF(COUNTIFS(X31:Z31,"&gt;=67%")=2,5,IF(COUNTIFS(X31:Z31,"&gt;=67%")=3,10,0))))</f>
        <v>0</v>
      </c>
      <c r="AL31" s="24">
        <f>IF(OR(ISBLANK(#REF!),$E31="ΌΧΙ"),"",IF(AA31="ΠΟΛΥΤΕΚΝΟΣ",2,IF(AA31="ΤΡΙΤΕΚΝΟΣ",1,0)))</f>
        <v>0</v>
      </c>
      <c r="AM31" s="24">
        <f t="shared" si="1"/>
        <v>1.87</v>
      </c>
      <c r="AN31" s="8" t="s">
        <v>358</v>
      </c>
    </row>
    <row r="32" spans="1:40" s="8" customFormat="1">
      <c r="A32" s="25">
        <f>IF(ISBLANK(#REF!),"",IF(ISNUMBER(A31),A31+1,1))</f>
        <v>16</v>
      </c>
      <c r="B32" s="8" t="s">
        <v>196</v>
      </c>
      <c r="C32" s="8" t="s">
        <v>197</v>
      </c>
      <c r="D32" s="8" t="s">
        <v>102</v>
      </c>
      <c r="E32" s="22" t="s">
        <v>12</v>
      </c>
      <c r="F32" s="8" t="s">
        <v>47</v>
      </c>
      <c r="G32" s="8" t="s">
        <v>15</v>
      </c>
      <c r="H32" s="8" t="s">
        <v>13</v>
      </c>
      <c r="I32" s="8" t="s">
        <v>12</v>
      </c>
      <c r="J32" s="34">
        <v>39643</v>
      </c>
      <c r="K32" s="8" t="s">
        <v>61</v>
      </c>
      <c r="L32" s="70">
        <v>6.54</v>
      </c>
      <c r="M32" s="12" t="s">
        <v>14</v>
      </c>
      <c r="N32" s="12" t="s">
        <v>14</v>
      </c>
      <c r="O32" s="12" t="s">
        <v>14</v>
      </c>
      <c r="P32" s="12" t="s">
        <v>14</v>
      </c>
      <c r="Q32" s="8">
        <v>0</v>
      </c>
      <c r="R32" s="8">
        <v>0</v>
      </c>
      <c r="S32" s="8">
        <v>0</v>
      </c>
      <c r="T32" s="8">
        <v>0</v>
      </c>
      <c r="U32" s="8">
        <v>5</v>
      </c>
      <c r="V32" s="8">
        <v>0</v>
      </c>
      <c r="W32" s="11">
        <v>0</v>
      </c>
      <c r="X32" s="11">
        <v>0</v>
      </c>
      <c r="Y32" s="11">
        <v>0</v>
      </c>
      <c r="Z32" s="11">
        <v>0</v>
      </c>
      <c r="AA32" s="12" t="s">
        <v>38</v>
      </c>
      <c r="AB32" s="12" t="s">
        <v>14</v>
      </c>
      <c r="AC32" s="12" t="s">
        <v>14</v>
      </c>
      <c r="AD32" s="20">
        <f>IF(OR(ISBLANK(#REF!),$E32="ΌΧΙ"),"",IF(L32&gt;5,0.5*(L32-5),0))</f>
        <v>0.77</v>
      </c>
      <c r="AE32" s="20">
        <f>IF(OR(ISBLANK(#REF!),$E32="ΌΧΙ"),"",IF(M32="ΝΑΙ",6,(IF(O32="ΝΑΙ",4,0))))</f>
        <v>0</v>
      </c>
      <c r="AF32" s="20">
        <f>IF(OR(ISBLANK(#REF!),$E32="ΌΧΙ"),"",IF(AND(F32="ΠΕ23",H32="ΚΥΡΙΟΣ"),IF(N32="ΝΑΙ",6,(IF(P32="ΝΑΙ",2,0))),IF(N32="ΝΑΙ",3,(IF(P32="ΝΑΙ",2,0)))))</f>
        <v>0</v>
      </c>
      <c r="AG32" s="20">
        <f>IF(OR(ISBLANK(#REF!),$E32="ΌΧΙ"),"",MAX(AE32:AF32))</f>
        <v>0</v>
      </c>
      <c r="AH32" s="20">
        <f>IF(OR(ISBLANK(#REF!),$E32="ΌΧΙ"),"",MIN(3,0.5*INT((Q32*12+R32+ROUND(S32/30,0))/6)))</f>
        <v>0</v>
      </c>
      <c r="AI32" s="20">
        <f>IF(OR(ISBLANK(#REF!),$E32="ΌΧΙ"),"",0.2*(T32*12+U32+ROUND(V32/30,0)))</f>
        <v>1</v>
      </c>
      <c r="AJ32" s="24">
        <f>IF(OR(ISBLANK(#REF!),$E32="ΌΧΙ"),"",IF(W32&gt;80%,4,IF(AND(W32&gt;=67%,W32&lt;=80%),3,0)))</f>
        <v>0</v>
      </c>
      <c r="AK32" s="24">
        <f>IF(OR(ISBLANK(#REF!),$E32="ΌΧΙ"),"",IF(COUNTIFS(X32:Z32,"&gt;=67%")=1,2,IF(COUNTIFS(X32:Z32,"&gt;=67%")=2,5,IF(COUNTIFS(X32:Z32,"&gt;=67%")=3,10,0))))</f>
        <v>0</v>
      </c>
      <c r="AL32" s="24">
        <f>IF(OR(ISBLANK(#REF!),$E32="ΌΧΙ"),"",IF(AA32="ΠΟΛΥΤΕΚΝΟΣ",2,IF(AA32="ΤΡΙΤΕΚΝΟΣ",1,0)))</f>
        <v>0</v>
      </c>
      <c r="AM32" s="24">
        <f t="shared" si="1"/>
        <v>1.77</v>
      </c>
      <c r="AN32" s="8" t="s">
        <v>354</v>
      </c>
    </row>
    <row r="33" spans="1:40" s="8" customFormat="1">
      <c r="A33" s="25">
        <f>IF(ISBLANK(#REF!),"",IF(ISNUMBER(A32),A32+1,1))</f>
        <v>17</v>
      </c>
      <c r="B33" s="8" t="s">
        <v>170</v>
      </c>
      <c r="C33" s="8" t="s">
        <v>171</v>
      </c>
      <c r="D33" s="8" t="s">
        <v>102</v>
      </c>
      <c r="E33" s="22" t="s">
        <v>12</v>
      </c>
      <c r="F33" s="8" t="s">
        <v>47</v>
      </c>
      <c r="G33" s="8" t="s">
        <v>15</v>
      </c>
      <c r="H33" s="8" t="s">
        <v>13</v>
      </c>
      <c r="I33" s="8" t="s">
        <v>12</v>
      </c>
      <c r="J33" s="34">
        <v>40743</v>
      </c>
      <c r="K33" s="8" t="s">
        <v>61</v>
      </c>
      <c r="L33" s="70">
        <v>7.98</v>
      </c>
      <c r="M33" s="12" t="s">
        <v>14</v>
      </c>
      <c r="N33" s="12" t="s">
        <v>14</v>
      </c>
      <c r="O33" s="12" t="s">
        <v>14</v>
      </c>
      <c r="P33" s="12" t="s">
        <v>14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11">
        <v>0</v>
      </c>
      <c r="X33" s="11">
        <v>0</v>
      </c>
      <c r="Y33" s="11">
        <v>0</v>
      </c>
      <c r="Z33" s="11">
        <v>0</v>
      </c>
      <c r="AA33" s="12" t="s">
        <v>38</v>
      </c>
      <c r="AB33" s="12" t="s">
        <v>14</v>
      </c>
      <c r="AC33" s="12" t="s">
        <v>14</v>
      </c>
      <c r="AD33" s="20">
        <f>IF(OR(ISBLANK(#REF!),$E33="ΌΧΙ"),"",IF(L33&gt;5,0.5*(L33-5),0))</f>
        <v>1.4900000000000002</v>
      </c>
      <c r="AE33" s="20">
        <f>IF(OR(ISBLANK(#REF!),$E33="ΌΧΙ"),"",IF(M33="ΝΑΙ",6,(IF(O33="ΝΑΙ",4,0))))</f>
        <v>0</v>
      </c>
      <c r="AF33" s="20">
        <f>IF(OR(ISBLANK(#REF!),$E33="ΌΧΙ"),"",IF(AND(F33="ΠΕ23",H33="ΚΥΡΙΟΣ"),IF(N33="ΝΑΙ",6,(IF(P33="ΝΑΙ",2,0))),IF(N33="ΝΑΙ",3,(IF(P33="ΝΑΙ",2,0)))))</f>
        <v>0</v>
      </c>
      <c r="AG33" s="20">
        <f>IF(OR(ISBLANK(#REF!),$E33="ΌΧΙ"),"",MAX(AE33:AF33))</f>
        <v>0</v>
      </c>
      <c r="AH33" s="20">
        <f>IF(OR(ISBLANK(#REF!),$E33="ΌΧΙ"),"",MIN(3,0.5*INT((Q33*12+R33+ROUND(S33/30,0))/6)))</f>
        <v>0</v>
      </c>
      <c r="AI33" s="20">
        <f>IF(OR(ISBLANK(#REF!),$E33="ΌΧΙ"),"",0.2*(T33*12+U33+ROUND(V33/30,0)))</f>
        <v>0</v>
      </c>
      <c r="AJ33" s="24">
        <f>IF(OR(ISBLANK(#REF!),$E33="ΌΧΙ"),"",IF(W33&gt;80%,4,IF(AND(W33&gt;=67%,W33&lt;=80%),3,0)))</f>
        <v>0</v>
      </c>
      <c r="AK33" s="24">
        <f>IF(OR(ISBLANK(#REF!),$E33="ΌΧΙ"),"",IF(COUNTIFS(X33:Z33,"&gt;=67%")=1,2,IF(COUNTIFS(X33:Z33,"&gt;=67%")=2,5,IF(COUNTIFS(X33:Z33,"&gt;=67%")=3,10,0))))</f>
        <v>0</v>
      </c>
      <c r="AL33" s="24">
        <f>IF(OR(ISBLANK(#REF!),$E33="ΌΧΙ"),"",IF(AA33="ΠΟΛΥΤΕΚΝΟΣ",2,IF(AA33="ΤΡΙΤΕΚΝΟΣ",1,0)))</f>
        <v>0</v>
      </c>
      <c r="AM33" s="24">
        <f t="shared" si="1"/>
        <v>1.4900000000000002</v>
      </c>
      <c r="AN33" s="8" t="s">
        <v>365</v>
      </c>
    </row>
    <row r="34" spans="1:40" s="8" customFormat="1">
      <c r="A34" s="25">
        <f>IF(ISBLANK(#REF!),"",IF(ISNUMBER(A33),A33+1,1))</f>
        <v>18</v>
      </c>
      <c r="B34" s="8" t="s">
        <v>172</v>
      </c>
      <c r="C34" s="8" t="s">
        <v>173</v>
      </c>
      <c r="D34" s="8" t="s">
        <v>89</v>
      </c>
      <c r="E34" s="22" t="s">
        <v>12</v>
      </c>
      <c r="F34" s="8" t="s">
        <v>47</v>
      </c>
      <c r="G34" s="8" t="s">
        <v>15</v>
      </c>
      <c r="H34" s="8" t="s">
        <v>13</v>
      </c>
      <c r="I34" s="8" t="s">
        <v>12</v>
      </c>
      <c r="J34" s="34">
        <v>40137</v>
      </c>
      <c r="K34" s="8" t="s">
        <v>61</v>
      </c>
      <c r="L34" s="70">
        <v>7.66</v>
      </c>
      <c r="M34" s="12" t="s">
        <v>14</v>
      </c>
      <c r="N34" s="12" t="s">
        <v>14</v>
      </c>
      <c r="O34" s="12" t="s">
        <v>14</v>
      </c>
      <c r="P34" s="12" t="s">
        <v>14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11">
        <v>0</v>
      </c>
      <c r="X34" s="11">
        <v>0</v>
      </c>
      <c r="Y34" s="11">
        <v>0</v>
      </c>
      <c r="Z34" s="11">
        <v>0</v>
      </c>
      <c r="AA34" s="12" t="s">
        <v>38</v>
      </c>
      <c r="AB34" s="12" t="s">
        <v>14</v>
      </c>
      <c r="AC34" s="12" t="s">
        <v>14</v>
      </c>
      <c r="AD34" s="20">
        <f>IF(OR(ISBLANK(#REF!),$E34="ΌΧΙ"),"",IF(L34&gt;5,0.5*(L34-5),0))</f>
        <v>1.33</v>
      </c>
      <c r="AE34" s="20">
        <f>IF(OR(ISBLANK(#REF!),$E34="ΌΧΙ"),"",IF(M34="ΝΑΙ",6,(IF(O34="ΝΑΙ",4,0))))</f>
        <v>0</v>
      </c>
      <c r="AF34" s="20">
        <f>IF(OR(ISBLANK(#REF!),$E34="ΌΧΙ"),"",IF(AND(F34="ΠΕ23",H34="ΚΥΡΙΟΣ"),IF(N34="ΝΑΙ",6,(IF(P34="ΝΑΙ",2,0))),IF(N34="ΝΑΙ",3,(IF(P34="ΝΑΙ",2,0)))))</f>
        <v>0</v>
      </c>
      <c r="AG34" s="20">
        <f>IF(OR(ISBLANK(#REF!),$E34="ΌΧΙ"),"",MAX(AE34:AF34))</f>
        <v>0</v>
      </c>
      <c r="AH34" s="20">
        <f>IF(OR(ISBLANK(#REF!),$E34="ΌΧΙ"),"",MIN(3,0.5*INT((Q34*12+R34+ROUND(S34/30,0))/6)))</f>
        <v>0</v>
      </c>
      <c r="AI34" s="20">
        <f>IF(OR(ISBLANK(#REF!),$E34="ΌΧΙ"),"",0.2*(T34*12+U34+ROUND(V34/30,0)))</f>
        <v>0</v>
      </c>
      <c r="AJ34" s="24">
        <f>IF(OR(ISBLANK(#REF!),$E34="ΌΧΙ"),"",IF(W34&gt;80%,4,IF(AND(W34&gt;=67%,W34&lt;=80%),3,0)))</f>
        <v>0</v>
      </c>
      <c r="AK34" s="24">
        <f>IF(OR(ISBLANK(#REF!),$E34="ΌΧΙ"),"",IF(COUNTIFS(X34:Z34,"&gt;=67%")=1,2,IF(COUNTIFS(X34:Z34,"&gt;=67%")=2,5,IF(COUNTIFS(X34:Z34,"&gt;=67%")=3,10,0))))</f>
        <v>0</v>
      </c>
      <c r="AL34" s="24">
        <f>IF(OR(ISBLANK(#REF!),$E34="ΌΧΙ"),"",IF(AA34="ΠΟΛΥΤΕΚΝΟΣ",2,IF(AA34="ΤΡΙΤΕΚΝΟΣ",1,0)))</f>
        <v>0</v>
      </c>
      <c r="AM34" s="24">
        <f t="shared" si="1"/>
        <v>1.33</v>
      </c>
      <c r="AN34" s="8" t="s">
        <v>366</v>
      </c>
    </row>
    <row r="35" spans="1:40" s="8" customFormat="1">
      <c r="A35" s="25">
        <f>IF(ISBLANK(#REF!),"",IF(ISNUMBER(A34),A34+1,1))</f>
        <v>19</v>
      </c>
      <c r="B35" s="8" t="s">
        <v>200</v>
      </c>
      <c r="C35" s="8" t="s">
        <v>201</v>
      </c>
      <c r="D35" s="8" t="s">
        <v>94</v>
      </c>
      <c r="E35" s="22" t="s">
        <v>12</v>
      </c>
      <c r="F35" s="8" t="s">
        <v>47</v>
      </c>
      <c r="G35" s="8" t="s">
        <v>15</v>
      </c>
      <c r="H35" s="8" t="s">
        <v>13</v>
      </c>
      <c r="I35" s="8" t="s">
        <v>12</v>
      </c>
      <c r="J35" s="34">
        <v>40601</v>
      </c>
      <c r="K35" s="8" t="s">
        <v>61</v>
      </c>
      <c r="L35" s="70">
        <v>6.89</v>
      </c>
      <c r="M35" s="12" t="s">
        <v>14</v>
      </c>
      <c r="N35" s="12" t="s">
        <v>14</v>
      </c>
      <c r="O35" s="12" t="s">
        <v>14</v>
      </c>
      <c r="P35" s="12" t="s">
        <v>14</v>
      </c>
      <c r="Q35" s="8">
        <v>0</v>
      </c>
      <c r="R35" s="8">
        <v>5</v>
      </c>
      <c r="S35" s="8">
        <v>0</v>
      </c>
      <c r="T35" s="8">
        <v>0</v>
      </c>
      <c r="U35" s="8">
        <v>0</v>
      </c>
      <c r="V35" s="8">
        <v>0</v>
      </c>
      <c r="W35" s="11">
        <v>0</v>
      </c>
      <c r="X35" s="11">
        <v>0</v>
      </c>
      <c r="Y35" s="11">
        <v>0</v>
      </c>
      <c r="Z35" s="11">
        <v>0</v>
      </c>
      <c r="AA35" s="12" t="s">
        <v>38</v>
      </c>
      <c r="AB35" s="12" t="s">
        <v>14</v>
      </c>
      <c r="AC35" s="12" t="s">
        <v>14</v>
      </c>
      <c r="AD35" s="20">
        <f>IF(OR(ISBLANK(#REF!),$E35="ΌΧΙ"),"",IF(L35&gt;5,0.5*(L35-5),0))</f>
        <v>0.94499999999999984</v>
      </c>
      <c r="AE35" s="20">
        <f>IF(OR(ISBLANK(#REF!),$E35="ΌΧΙ"),"",IF(M35="ΝΑΙ",6,(IF(O35="ΝΑΙ",4,0))))</f>
        <v>0</v>
      </c>
      <c r="AF35" s="20">
        <f>IF(OR(ISBLANK(#REF!),$E35="ΌΧΙ"),"",IF(AND(F35="ΠΕ23",H35="ΚΥΡΙΟΣ"),IF(N35="ΝΑΙ",6,(IF(P35="ΝΑΙ",2,0))),IF(N35="ΝΑΙ",3,(IF(P35="ΝΑΙ",2,0)))))</f>
        <v>0</v>
      </c>
      <c r="AG35" s="20">
        <f>IF(OR(ISBLANK(#REF!),$E35="ΌΧΙ"),"",MAX(AE35:AF35))</f>
        <v>0</v>
      </c>
      <c r="AH35" s="20">
        <f>IF(OR(ISBLANK(#REF!),$E35="ΌΧΙ"),"",MIN(3,0.5*INT((Q35*12+R35+ROUND(S35/30,0))/6)))</f>
        <v>0</v>
      </c>
      <c r="AI35" s="20">
        <f>IF(OR(ISBLANK(#REF!),$E35="ΌΧΙ"),"",0.2*(T35*12+U35+ROUND(V35/30,0)))</f>
        <v>0</v>
      </c>
      <c r="AJ35" s="24">
        <f>IF(OR(ISBLANK(#REF!),$E35="ΌΧΙ"),"",IF(W35&gt;80%,4,IF(AND(W35&gt;=67%,W35&lt;=80%),3,0)))</f>
        <v>0</v>
      </c>
      <c r="AK35" s="24">
        <f>IF(OR(ISBLANK(#REF!),$E35="ΌΧΙ"),"",IF(COUNTIFS(X35:Z35,"&gt;=67%")=1,2,IF(COUNTIFS(X35:Z35,"&gt;=67%")=2,5,IF(COUNTIFS(X35:Z35,"&gt;=67%")=3,10,0))))</f>
        <v>0</v>
      </c>
      <c r="AL35" s="24">
        <f>IF(OR(ISBLANK(#REF!),$E35="ΌΧΙ"),"",IF(AA35="ΠΟΛΥΤΕΚΝΟΣ",2,IF(AA35="ΤΡΙΤΕΚΝΟΣ",1,0)))</f>
        <v>0</v>
      </c>
      <c r="AM35" s="24">
        <f t="shared" si="1"/>
        <v>0.94499999999999984</v>
      </c>
      <c r="AN35" s="8" t="s">
        <v>399</v>
      </c>
    </row>
    <row r="36" spans="1:40" s="8" customFormat="1">
      <c r="A36" s="25">
        <f>IF(ISBLANK(#REF!),"",IF(ISNUMBER(A35),A35+1,1))</f>
        <v>20</v>
      </c>
      <c r="B36" s="8" t="s">
        <v>191</v>
      </c>
      <c r="C36" s="8" t="s">
        <v>192</v>
      </c>
      <c r="D36" s="8" t="s">
        <v>130</v>
      </c>
      <c r="E36" s="22" t="s">
        <v>12</v>
      </c>
      <c r="F36" s="8" t="s">
        <v>47</v>
      </c>
      <c r="G36" s="8" t="s">
        <v>15</v>
      </c>
      <c r="H36" s="8" t="s">
        <v>13</v>
      </c>
      <c r="I36" s="8" t="s">
        <v>12</v>
      </c>
      <c r="J36" s="34">
        <v>40995</v>
      </c>
      <c r="K36" s="8" t="s">
        <v>61</v>
      </c>
      <c r="L36" s="70">
        <v>6.69</v>
      </c>
      <c r="M36" s="12" t="s">
        <v>14</v>
      </c>
      <c r="N36" s="12" t="s">
        <v>14</v>
      </c>
      <c r="O36" s="12" t="s">
        <v>14</v>
      </c>
      <c r="P36" s="12" t="s">
        <v>14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11">
        <v>0</v>
      </c>
      <c r="X36" s="11">
        <v>0</v>
      </c>
      <c r="Y36" s="11">
        <v>0</v>
      </c>
      <c r="Z36" s="11">
        <v>0</v>
      </c>
      <c r="AA36" s="12" t="s">
        <v>38</v>
      </c>
      <c r="AB36" s="12" t="s">
        <v>14</v>
      </c>
      <c r="AC36" s="12" t="s">
        <v>14</v>
      </c>
      <c r="AD36" s="20">
        <f>IF(OR(ISBLANK(#REF!),$E36="ΌΧΙ"),"",IF(L36&gt;5,0.5*(L36-5),0))</f>
        <v>0.8450000000000002</v>
      </c>
      <c r="AE36" s="20">
        <f>IF(OR(ISBLANK(#REF!),$E36="ΌΧΙ"),"",IF(M36="ΝΑΙ",6,(IF(O36="ΝΑΙ",4,0))))</f>
        <v>0</v>
      </c>
      <c r="AF36" s="20">
        <f>IF(OR(ISBLANK(#REF!),$E36="ΌΧΙ"),"",IF(AND(F36="ΠΕ23",H36="ΚΥΡΙΟΣ"),IF(N36="ΝΑΙ",6,(IF(P36="ΝΑΙ",2,0))),IF(N36="ΝΑΙ",3,(IF(P36="ΝΑΙ",2,0)))))</f>
        <v>0</v>
      </c>
      <c r="AG36" s="20">
        <f>IF(OR(ISBLANK(#REF!),$E36="ΌΧΙ"),"",MAX(AE36:AF36))</f>
        <v>0</v>
      </c>
      <c r="AH36" s="20">
        <f>IF(OR(ISBLANK(#REF!),$E36="ΌΧΙ"),"",MIN(3,0.5*INT((Q36*12+R36+ROUND(S36/30,0))/6)))</f>
        <v>0</v>
      </c>
      <c r="AI36" s="20">
        <f>IF(OR(ISBLANK(#REF!),$E36="ΌΧΙ"),"",0.2*(T36*12+U36+ROUND(V36/30,0)))</f>
        <v>0</v>
      </c>
      <c r="AJ36" s="24">
        <f>IF(OR(ISBLANK(#REF!),$E36="ΌΧΙ"),"",IF(W36&gt;80%,4,IF(AND(W36&gt;=67%,W36&lt;=80%),3,0)))</f>
        <v>0</v>
      </c>
      <c r="AK36" s="24">
        <f>IF(OR(ISBLANK(#REF!),$E36="ΌΧΙ"),"",IF(COUNTIFS(X36:Z36,"&gt;=67%")=1,2,IF(COUNTIFS(X36:Z36,"&gt;=67%")=2,5,IF(COUNTIFS(X36:Z36,"&gt;=67%")=3,10,0))))</f>
        <v>0</v>
      </c>
      <c r="AL36" s="24">
        <f>IF(OR(ISBLANK(#REF!),$E36="ΌΧΙ"),"",IF(AA36="ΠΟΛΥΤΕΚΝΟΣ",2,IF(AA36="ΤΡΙΤΕΚΝΟΣ",1,0)))</f>
        <v>0</v>
      </c>
      <c r="AM36" s="24">
        <f t="shared" si="1"/>
        <v>0.8450000000000002</v>
      </c>
      <c r="AN36" s="8" t="s">
        <v>354</v>
      </c>
    </row>
    <row r="37" spans="1:40" s="8" customFormat="1">
      <c r="A37" s="25">
        <v>21</v>
      </c>
      <c r="B37" s="8" t="s">
        <v>198</v>
      </c>
      <c r="C37" s="8" t="s">
        <v>199</v>
      </c>
      <c r="D37" s="8" t="s">
        <v>94</v>
      </c>
      <c r="E37" s="22" t="s">
        <v>12</v>
      </c>
      <c r="F37" s="8" t="s">
        <v>47</v>
      </c>
      <c r="G37" s="8" t="s">
        <v>15</v>
      </c>
      <c r="H37" s="8" t="s">
        <v>13</v>
      </c>
      <c r="I37" s="8" t="s">
        <v>12</v>
      </c>
      <c r="J37" s="34">
        <v>40962</v>
      </c>
      <c r="K37" s="8" t="s">
        <v>61</v>
      </c>
      <c r="L37" s="70">
        <v>6.23</v>
      </c>
      <c r="M37" s="12" t="s">
        <v>14</v>
      </c>
      <c r="N37" s="12" t="s">
        <v>14</v>
      </c>
      <c r="O37" s="12" t="s">
        <v>14</v>
      </c>
      <c r="P37" s="12" t="s">
        <v>14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11">
        <v>0</v>
      </c>
      <c r="X37" s="11">
        <v>0</v>
      </c>
      <c r="Y37" s="11">
        <v>0</v>
      </c>
      <c r="Z37" s="11">
        <v>0</v>
      </c>
      <c r="AA37" s="12" t="s">
        <v>38</v>
      </c>
      <c r="AB37" s="12" t="s">
        <v>14</v>
      </c>
      <c r="AC37" s="12" t="s">
        <v>14</v>
      </c>
      <c r="AD37" s="20">
        <f>IF(OR(ISBLANK(#REF!),$E37="ΌΧΙ"),"",IF(L37&gt;5,0.5*(L37-5),0))</f>
        <v>0.61500000000000021</v>
      </c>
      <c r="AE37" s="20">
        <f>IF(OR(ISBLANK(#REF!),$E37="ΌΧΙ"),"",IF(M37="ΝΑΙ",6,(IF(O37="ΝΑΙ",4,0))))</f>
        <v>0</v>
      </c>
      <c r="AF37" s="20">
        <f>IF(OR(ISBLANK(#REF!),$E37="ΌΧΙ"),"",IF(AND(F37="ΠΕ23",H37="ΚΥΡΙΟΣ"),IF(N37="ΝΑΙ",6,(IF(P37="ΝΑΙ",2,0))),IF(N37="ΝΑΙ",3,(IF(P37="ΝΑΙ",2,0)))))</f>
        <v>0</v>
      </c>
      <c r="AG37" s="20">
        <f>IF(OR(ISBLANK(#REF!),$E37="ΌΧΙ"),"",MAX(AE37:AF37))</f>
        <v>0</v>
      </c>
      <c r="AH37" s="20">
        <f>IF(OR(ISBLANK(#REF!),$E37="ΌΧΙ"),"",MIN(3,0.5*INT((Q37*12+R37+ROUND(S37/30,0))/6)))</f>
        <v>0</v>
      </c>
      <c r="AI37" s="20">
        <f>IF(OR(ISBLANK(#REF!),$E37="ΌΧΙ"),"",0.2*(T37*12+U37+ROUND(V37/30,0)))</f>
        <v>0</v>
      </c>
      <c r="AJ37" s="24">
        <f>IF(OR(ISBLANK(#REF!),$E37="ΌΧΙ"),"",IF(W37&gt;80%,4,IF(AND(W37&gt;=67%,W37&lt;=80%),3,0)))</f>
        <v>0</v>
      </c>
      <c r="AK37" s="24">
        <f>IF(OR(ISBLANK(#REF!),$E37="ΌΧΙ"),"",IF(COUNTIFS(X37:Z37,"&gt;=67%")=1,2,IF(COUNTIFS(X37:Z37,"&gt;=67%")=2,5,IF(COUNTIFS(X37:Z37,"&gt;=67%")=3,10,0))))</f>
        <v>0</v>
      </c>
      <c r="AL37" s="24">
        <f>IF(OR(ISBLANK(#REF!),$E37="ΌΧΙ"),"",IF(AA37="ΠΟΛΥΤΕΚΝΟΣ",2,IF(AA37="ΤΡΙΤΕΚΝΟΣ",1,0)))</f>
        <v>0</v>
      </c>
      <c r="AM37" s="24">
        <f t="shared" si="1"/>
        <v>0.61500000000000021</v>
      </c>
      <c r="AN37" s="8" t="s">
        <v>360</v>
      </c>
    </row>
  </sheetData>
  <sortState ref="A18:AQ37">
    <sortCondition descending="1" ref="AM17"/>
  </sortState>
  <mergeCells count="2">
    <mergeCell ref="A2:AM2"/>
    <mergeCell ref="A14:AM14"/>
  </mergeCells>
  <dataValidations count="11">
    <dataValidation type="list" allowBlank="1" showInputMessage="1" showErrorMessage="1" sqref="G1 G5:G10 G17:G37">
      <formula1>ΑΠΑΙΤΕΙΤΑΙ_ΔΕΝ_ΑΠΑΙΤΕΙΤΑΙ</formula1>
    </dataValidation>
    <dataValidation type="list" allowBlank="1" showInputMessage="1" showErrorMessage="1" sqref="F1 F5:F10 F17:F37">
      <formula1>ΚΛΑΔΟΣ_ΕΕΠ</formula1>
    </dataValidation>
    <dataValidation type="list" allowBlank="1" showInputMessage="1" showErrorMessage="1" sqref="H1 H5:H10 H17:H37">
      <formula1>ΚΑΤΗΓΟΡΙΑ_ΠΙΝΑΚΑ</formula1>
    </dataValidation>
    <dataValidation type="list" allowBlank="1" showInputMessage="1" showErrorMessage="1" sqref="K1 K5:K10 K17:K37">
      <formula1>ΑΠΑΙΤΟΥΜΕΝΟΣ_ΤΙΤΛΟΣ</formula1>
    </dataValidation>
    <dataValidation type="decimal" allowBlank="1" showInputMessage="1" showErrorMessage="1" sqref="L1 L5:L10 L17:L37">
      <formula1>0</formula1>
      <formula2>10</formula2>
    </dataValidation>
    <dataValidation type="list" allowBlank="1" showInputMessage="1" showErrorMessage="1" sqref="AA1 AA5:AA10 AA17:AA37">
      <formula1>ΠΟΛΥΤΕΚΝΟΣ_ΤΡΙΤΕΚΝΟΣ</formula1>
    </dataValidation>
    <dataValidation type="decimal" allowBlank="1" showInputMessage="1" showErrorMessage="1" sqref="W1:Z1 W5:Z10 W17:Z37">
      <formula1>0</formula1>
      <formula2>1</formula2>
    </dataValidation>
    <dataValidation type="whole" allowBlank="1" showInputMessage="1" showErrorMessage="1" sqref="S5:S10 V1 V5:V10 S1 S17:S37 V17:V37">
      <formula1>0</formula1>
      <formula2>29</formula2>
    </dataValidation>
    <dataValidation type="whole" allowBlank="1" showInputMessage="1" showErrorMessage="1" sqref="R5:R10 U1 U5:U10 R1 R17:R37 U17:U37">
      <formula1>0</formula1>
      <formula2>11</formula2>
    </dataValidation>
    <dataValidation type="whole" allowBlank="1" showInputMessage="1" showErrorMessage="1" sqref="Q5:Q10 T1 T5:T10 Q1 Q17:Q37 T17:T37">
      <formula1>0</formula1>
      <formula2>40</formula2>
    </dataValidation>
    <dataValidation type="list" allowBlank="1" showInputMessage="1" showErrorMessage="1" sqref="M5:P10 I5:I10 E5:E10 AB5:AC10 E1 I1 M1:P1 AB1:AC1 AB17:AC37 I17:I37 M17:P37 E17:E37">
      <formula1>NAI_OXI</formula1>
    </dataValidation>
  </dataValidations>
  <pageMargins left="0.7" right="0.7" top="0.75" bottom="0.75" header="0.3" footer="0.3"/>
  <pageSetup paperSize="9" orientation="portrait" horizontalDpi="300" verticalDpi="0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Φύλλο10"/>
  <dimension ref="A1:AN24"/>
  <sheetViews>
    <sheetView topLeftCell="Z1" workbookViewId="0">
      <selection activeCell="AC6" sqref="A6:XFD6"/>
    </sheetView>
  </sheetViews>
  <sheetFormatPr defaultRowHeight="15"/>
  <cols>
    <col min="2" max="2" width="12" bestFit="1" customWidth="1"/>
    <col min="3" max="3" width="14.5703125" customWidth="1"/>
    <col min="4" max="4" width="15" customWidth="1"/>
    <col min="7" max="7" width="13.7109375" customWidth="1"/>
    <col min="10" max="10" width="10.7109375" bestFit="1" customWidth="1"/>
    <col min="40" max="40" width="76" bestFit="1" customWidth="1"/>
  </cols>
  <sheetData>
    <row r="1" spans="1:40" ht="156.7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35"/>
    </row>
    <row r="2" spans="1:40" s="8" customFormat="1">
      <c r="A2" s="25">
        <v>1</v>
      </c>
      <c r="B2" s="8" t="s">
        <v>156</v>
      </c>
      <c r="C2" s="8" t="s">
        <v>157</v>
      </c>
      <c r="D2" s="8" t="s">
        <v>158</v>
      </c>
      <c r="E2" s="22" t="s">
        <v>12</v>
      </c>
      <c r="F2" s="8" t="s">
        <v>49</v>
      </c>
      <c r="G2" s="8" t="s">
        <v>70</v>
      </c>
      <c r="H2" s="8" t="s">
        <v>11</v>
      </c>
      <c r="I2" s="8" t="s">
        <v>12</v>
      </c>
      <c r="J2" s="34">
        <v>39416</v>
      </c>
      <c r="K2" s="8" t="s">
        <v>61</v>
      </c>
      <c r="L2" s="70">
        <v>7.11</v>
      </c>
      <c r="M2" s="12" t="s">
        <v>14</v>
      </c>
      <c r="N2" s="12" t="s">
        <v>14</v>
      </c>
      <c r="O2" s="12" t="s">
        <v>14</v>
      </c>
      <c r="P2" s="12" t="s">
        <v>12</v>
      </c>
      <c r="Q2" s="8">
        <v>0</v>
      </c>
      <c r="R2" s="8">
        <v>0</v>
      </c>
      <c r="S2" s="8">
        <v>0</v>
      </c>
      <c r="T2" s="8">
        <v>3</v>
      </c>
      <c r="U2" s="8">
        <v>7</v>
      </c>
      <c r="V2" s="8">
        <v>0</v>
      </c>
      <c r="W2" s="11">
        <v>0</v>
      </c>
      <c r="X2" s="11">
        <v>0</v>
      </c>
      <c r="Y2" s="11">
        <v>0</v>
      </c>
      <c r="Z2" s="11">
        <v>0</v>
      </c>
      <c r="AA2" s="12" t="s">
        <v>38</v>
      </c>
      <c r="AB2" s="12" t="s">
        <v>12</v>
      </c>
      <c r="AC2" s="12" t="s">
        <v>14</v>
      </c>
      <c r="AD2" s="20">
        <f>IF(OR(ISBLANK(#REF!),$E2="ΌΧΙ"),"",IF(L2&gt;5,0.5*(L2-5),0))</f>
        <v>1.0550000000000002</v>
      </c>
      <c r="AE2" s="20">
        <f>IF(OR(ISBLANK(#REF!),$E2="ΌΧΙ"),"",IF(M2="ΝΑΙ",6,(IF(O2="ΝΑΙ",4,0))))</f>
        <v>0</v>
      </c>
      <c r="AF2" s="20">
        <f>IF(OR(ISBLANK(#REF!),$E2="ΌΧΙ"),"",IF(AND(F2="ΠΕ23",H2="ΚΥΡΙΟΣ"),IF(N2="ΝΑΙ",6,(IF(P2="ΝΑΙ",2,0))),IF(N2="ΝΑΙ",3,(IF(P2="ΝΑΙ",2,0)))))</f>
        <v>2</v>
      </c>
      <c r="AG2" s="20">
        <f>IF(OR(ISBLANK(#REF!),$E2="ΌΧΙ"),"",MAX(AE2:AF2))</f>
        <v>2</v>
      </c>
      <c r="AH2" s="20">
        <f>IF(OR(ISBLANK(#REF!),$E2="ΌΧΙ"),"",MIN(3,0.5*INT((Q2*12+R2+ROUND(S2/30,0))/6)))</f>
        <v>0</v>
      </c>
      <c r="AI2" s="20">
        <f>IF(OR(ISBLANK(#REF!),$E2="ΌΧΙ"),"",0.2*(T2*12+U2+ROUND(V2/30,0)))</f>
        <v>8.6</v>
      </c>
      <c r="AJ2" s="24">
        <f>IF(OR(ISBLANK(#REF!),$E2="ΌΧΙ"),"",IF(W2&gt;80%,4,IF(AND(W2&gt;=67%,W2&lt;=80%),3,0)))</f>
        <v>0</v>
      </c>
      <c r="AK2" s="24">
        <f>IF(OR(ISBLANK(#REF!),$E2="ΌΧΙ"),"",IF(COUNTIFS(X2:Z2,"&gt;=67%")=1,2,IF(COUNTIFS(X2:Z2,"&gt;=67%")=2,5,IF(COUNTIFS(X2:Z2,"&gt;=67%")=3,10,0))))</f>
        <v>0</v>
      </c>
      <c r="AL2" s="24">
        <f>IF(OR(ISBLANK(#REF!),$E2="ΌΧΙ"),"",IF(AA2="ΠΟΛΥΤΕΚΝΟΣ",2,IF(AA2="ΤΡΙΤΕΚΝΟΣ",1,0)))</f>
        <v>0</v>
      </c>
      <c r="AM2" s="24">
        <f>IF($E2="ΌΧΙ","",AD2+SUM(AG2:AL2))</f>
        <v>11.654999999999999</v>
      </c>
      <c r="AN2" s="8" t="s">
        <v>354</v>
      </c>
    </row>
    <row r="3" spans="1:40" s="8" customFormat="1">
      <c r="A3" s="25">
        <v>2</v>
      </c>
      <c r="B3" s="8" t="s">
        <v>151</v>
      </c>
      <c r="C3" s="8" t="s">
        <v>152</v>
      </c>
      <c r="D3" s="8" t="s">
        <v>153</v>
      </c>
      <c r="E3" s="22" t="s">
        <v>12</v>
      </c>
      <c r="F3" s="8" t="s">
        <v>49</v>
      </c>
      <c r="G3" s="8" t="s">
        <v>70</v>
      </c>
      <c r="H3" s="8" t="s">
        <v>11</v>
      </c>
      <c r="I3" s="8" t="s">
        <v>12</v>
      </c>
      <c r="J3" s="34">
        <v>39204</v>
      </c>
      <c r="K3" s="8" t="s">
        <v>61</v>
      </c>
      <c r="L3" s="70">
        <v>7.94</v>
      </c>
      <c r="M3" s="12" t="s">
        <v>14</v>
      </c>
      <c r="N3" s="12" t="s">
        <v>14</v>
      </c>
      <c r="O3" s="12" t="s">
        <v>14</v>
      </c>
      <c r="P3" s="12" t="s">
        <v>14</v>
      </c>
      <c r="Q3" s="8">
        <v>1</v>
      </c>
      <c r="R3" s="8">
        <v>3</v>
      </c>
      <c r="S3" s="8">
        <v>7</v>
      </c>
      <c r="T3" s="8">
        <v>3</v>
      </c>
      <c r="U3" s="8">
        <v>6</v>
      </c>
      <c r="V3" s="8">
        <v>2</v>
      </c>
      <c r="W3" s="11">
        <v>0</v>
      </c>
      <c r="X3" s="11">
        <v>0</v>
      </c>
      <c r="Y3" s="11">
        <v>0</v>
      </c>
      <c r="Z3" s="11">
        <v>0</v>
      </c>
      <c r="AA3" s="12" t="s">
        <v>38</v>
      </c>
      <c r="AB3" s="12" t="s">
        <v>14</v>
      </c>
      <c r="AC3" s="12" t="s">
        <v>14</v>
      </c>
      <c r="AD3" s="20">
        <f>IF(OR(ISBLANK(#REF!),$E3="ΌΧΙ"),"",IF(L3&gt;5,0.5*(L3-5),0))</f>
        <v>1.4700000000000002</v>
      </c>
      <c r="AE3" s="20">
        <f>IF(OR(ISBLANK(#REF!),$E3="ΌΧΙ"),"",IF(M3="ΝΑΙ",6,(IF(O3="ΝΑΙ",4,0))))</f>
        <v>0</v>
      </c>
      <c r="AF3" s="20">
        <f>IF(OR(ISBLANK(#REF!),$E3="ΌΧΙ"),"",IF(AND(F3="ΠΕ23",H3="ΚΥΡΙΟΣ"),IF(N3="ΝΑΙ",6,(IF(P3="ΝΑΙ",2,0))),IF(N3="ΝΑΙ",3,(IF(P3="ΝΑΙ",2,0)))))</f>
        <v>0</v>
      </c>
      <c r="AG3" s="20">
        <f>IF(OR(ISBLANK(#REF!),$E3="ΌΧΙ"),"",MAX(AE3:AF3))</f>
        <v>0</v>
      </c>
      <c r="AH3" s="20">
        <f>IF(OR(ISBLANK(#REF!),$E3="ΌΧΙ"),"",MIN(3,0.5*INT((Q3*12+R3+ROUND(S3/30,0))/6)))</f>
        <v>1</v>
      </c>
      <c r="AI3" s="20">
        <f>IF(OR(ISBLANK(#REF!),$E3="ΌΧΙ"),"",0.2*(T3*12+U3+ROUND(V3/30,0)))</f>
        <v>8.4</v>
      </c>
      <c r="AJ3" s="24">
        <f>IF(OR(ISBLANK(#REF!),$E3="ΌΧΙ"),"",IF(W3&gt;80%,4,IF(AND(W3&gt;=67%,W3&lt;=80%),3,0)))</f>
        <v>0</v>
      </c>
      <c r="AK3" s="24">
        <f>IF(OR(ISBLANK(#REF!),$E3="ΌΧΙ"),"",IF(COUNTIFS(X3:Z3,"&gt;=67%")=1,2,IF(COUNTIFS(X3:Z3,"&gt;=67%")=2,5,IF(COUNTIFS(X3:Z3,"&gt;=67%")=3,10,0))))</f>
        <v>0</v>
      </c>
      <c r="AL3" s="24">
        <f>IF(OR(ISBLANK(#REF!),$E3="ΌΧΙ"),"",IF(AA3="ΠΟΛΥΤΕΚΝΟΣ",2,IF(AA3="ΤΡΙΤΕΚΝΟΣ",1,0)))</f>
        <v>0</v>
      </c>
      <c r="AM3" s="24">
        <f t="shared" ref="AM3:AM13" si="0">IF($E3="ΌΧΙ","",AD3+SUM(AG3:AL3))</f>
        <v>10.870000000000001</v>
      </c>
      <c r="AN3" s="8" t="s">
        <v>360</v>
      </c>
    </row>
    <row r="4" spans="1:40" s="8" customFormat="1">
      <c r="A4" s="25">
        <v>3</v>
      </c>
      <c r="B4" s="8" t="s">
        <v>162</v>
      </c>
      <c r="C4" s="8" t="s">
        <v>163</v>
      </c>
      <c r="D4" s="8" t="s">
        <v>164</v>
      </c>
      <c r="E4" s="22" t="s">
        <v>12</v>
      </c>
      <c r="F4" s="8" t="s">
        <v>49</v>
      </c>
      <c r="G4" s="8" t="s">
        <v>70</v>
      </c>
      <c r="H4" s="8" t="s">
        <v>11</v>
      </c>
      <c r="I4" s="8" t="s">
        <v>12</v>
      </c>
      <c r="J4" s="34">
        <v>40603</v>
      </c>
      <c r="K4" s="8" t="s">
        <v>61</v>
      </c>
      <c r="L4" s="70">
        <v>7.07</v>
      </c>
      <c r="M4" s="12" t="s">
        <v>14</v>
      </c>
      <c r="N4" s="12" t="s">
        <v>14</v>
      </c>
      <c r="O4" s="12" t="s">
        <v>14</v>
      </c>
      <c r="P4" s="12" t="s">
        <v>14</v>
      </c>
      <c r="Q4" s="8">
        <v>0</v>
      </c>
      <c r="R4" s="8">
        <v>0</v>
      </c>
      <c r="S4" s="8">
        <v>0</v>
      </c>
      <c r="T4" s="8">
        <v>2</v>
      </c>
      <c r="U4" s="8">
        <v>0</v>
      </c>
      <c r="V4" s="8">
        <v>0</v>
      </c>
      <c r="W4" s="11">
        <v>0</v>
      </c>
      <c r="X4" s="11">
        <v>0</v>
      </c>
      <c r="Y4" s="11">
        <v>0</v>
      </c>
      <c r="Z4" s="11">
        <v>0</v>
      </c>
      <c r="AA4" s="12" t="s">
        <v>38</v>
      </c>
      <c r="AB4" s="12" t="s">
        <v>14</v>
      </c>
      <c r="AC4" s="12" t="s">
        <v>14</v>
      </c>
      <c r="AD4" s="20">
        <f>IF(OR(ISBLANK(#REF!),$E4="ΌΧΙ"),"",IF(L4&gt;5,0.5*(L4-5),0))</f>
        <v>1.0350000000000001</v>
      </c>
      <c r="AE4" s="20">
        <f>IF(OR(ISBLANK(#REF!),$E4="ΌΧΙ"),"",IF(M4="ΝΑΙ",6,(IF(O4="ΝΑΙ",4,0))))</f>
        <v>0</v>
      </c>
      <c r="AF4" s="20">
        <f>IF(OR(ISBLANK(#REF!),$E4="ΌΧΙ"),"",IF(AND(F4="ΠΕ23",H4="ΚΥΡΙΟΣ"),IF(N4="ΝΑΙ",6,(IF(P4="ΝΑΙ",2,0))),IF(N4="ΝΑΙ",3,(IF(P4="ΝΑΙ",2,0)))))</f>
        <v>0</v>
      </c>
      <c r="AG4" s="20">
        <f>IF(OR(ISBLANK(#REF!),$E4="ΌΧΙ"),"",MAX(AE4:AF4))</f>
        <v>0</v>
      </c>
      <c r="AH4" s="20">
        <f>IF(OR(ISBLANK(#REF!),$E4="ΌΧΙ"),"",MIN(3,0.5*INT((Q4*12+R4+ROUND(S4/30,0))/6)))</f>
        <v>0</v>
      </c>
      <c r="AI4" s="20">
        <f>IF(OR(ISBLANK(#REF!),$E4="ΌΧΙ"),"",0.2*(T4*12+U4+ROUND(V4/30,0)))</f>
        <v>4.8000000000000007</v>
      </c>
      <c r="AJ4" s="24">
        <f>IF(OR(ISBLANK(#REF!),$E4="ΌΧΙ"),"",IF(W4&gt;80%,4,IF(AND(W4&gt;=67%,W4&lt;=80%),3,0)))</f>
        <v>0</v>
      </c>
      <c r="AK4" s="24">
        <f>IF(OR(ISBLANK(#REF!),$E4="ΌΧΙ"),"",IF(COUNTIFS(X4:Z4,"&gt;=67%")=1,2,IF(COUNTIFS(X4:Z4,"&gt;=67%")=2,5,IF(COUNTIFS(X4:Z4,"&gt;=67%")=3,10,0))))</f>
        <v>0</v>
      </c>
      <c r="AL4" s="24">
        <f>IF(OR(ISBLANK(#REF!),$E4="ΌΧΙ"),"",IF(AA4="ΠΟΛΥΤΕΚΝΟΣ",2,IF(AA4="ΤΡΙΤΕΚΝΟΣ",1,0)))</f>
        <v>0</v>
      </c>
      <c r="AM4" s="24">
        <f t="shared" si="0"/>
        <v>5.8350000000000009</v>
      </c>
      <c r="AN4" s="8" t="s">
        <v>353</v>
      </c>
    </row>
    <row r="5" spans="1:40" s="8" customFormat="1">
      <c r="A5" s="25">
        <v>4</v>
      </c>
      <c r="B5" s="8" t="s">
        <v>159</v>
      </c>
      <c r="C5" s="8" t="s">
        <v>160</v>
      </c>
      <c r="D5" s="8" t="s">
        <v>161</v>
      </c>
      <c r="E5" s="22" t="s">
        <v>12</v>
      </c>
      <c r="F5" s="8" t="s">
        <v>49</v>
      </c>
      <c r="G5" s="8" t="s">
        <v>70</v>
      </c>
      <c r="H5" s="8" t="s">
        <v>11</v>
      </c>
      <c r="I5" s="8" t="s">
        <v>12</v>
      </c>
      <c r="J5" s="34">
        <v>39591</v>
      </c>
      <c r="K5" s="8" t="s">
        <v>61</v>
      </c>
      <c r="L5" s="70">
        <v>7.64</v>
      </c>
      <c r="M5" s="12" t="s">
        <v>14</v>
      </c>
      <c r="N5" s="12" t="s">
        <v>14</v>
      </c>
      <c r="O5" s="12" t="s">
        <v>14</v>
      </c>
      <c r="P5" s="12" t="s">
        <v>14</v>
      </c>
      <c r="Q5" s="8">
        <v>0</v>
      </c>
      <c r="R5" s="8">
        <v>0</v>
      </c>
      <c r="S5" s="8">
        <v>0</v>
      </c>
      <c r="T5" s="8">
        <v>1</v>
      </c>
      <c r="U5" s="8">
        <v>5</v>
      </c>
      <c r="V5" s="8">
        <v>5</v>
      </c>
      <c r="W5" s="11">
        <v>0</v>
      </c>
      <c r="X5" s="11">
        <v>0</v>
      </c>
      <c r="Y5" s="11">
        <v>0</v>
      </c>
      <c r="Z5" s="11">
        <v>0</v>
      </c>
      <c r="AA5" s="12" t="s">
        <v>38</v>
      </c>
      <c r="AB5" s="12" t="s">
        <v>14</v>
      </c>
      <c r="AC5" s="12" t="s">
        <v>14</v>
      </c>
      <c r="AD5" s="20">
        <f>IF(OR(ISBLANK(#REF!),$E5="ΌΧΙ"),"",IF(L5&gt;5,0.5*(L5-5),0))</f>
        <v>1.3199999999999998</v>
      </c>
      <c r="AE5" s="20">
        <f>IF(OR(ISBLANK(#REF!),$E5="ΌΧΙ"),"",IF(M5="ΝΑΙ",6,(IF(O5="ΝΑΙ",4,0))))</f>
        <v>0</v>
      </c>
      <c r="AF5" s="20">
        <f>IF(OR(ISBLANK(#REF!),$E5="ΌΧΙ"),"",IF(AND(F5="ΠΕ23",H5="ΚΥΡΙΟΣ"),IF(N5="ΝΑΙ",6,(IF(P5="ΝΑΙ",2,0))),IF(N5="ΝΑΙ",3,(IF(P5="ΝΑΙ",2,0)))))</f>
        <v>0</v>
      </c>
      <c r="AG5" s="20">
        <f>IF(OR(ISBLANK(#REF!),$E5="ΌΧΙ"),"",MAX(AE5:AF5))</f>
        <v>0</v>
      </c>
      <c r="AH5" s="20">
        <f>IF(OR(ISBLANK(#REF!),$E5="ΌΧΙ"),"",MIN(3,0.5*INT((Q5*12+R5+ROUND(S5/30,0))/6)))</f>
        <v>0</v>
      </c>
      <c r="AI5" s="20">
        <f>IF(OR(ISBLANK(#REF!),$E5="ΌΧΙ"),"",0.2*(T5*12+U5+ROUND(V5/30,0)))</f>
        <v>3.4000000000000004</v>
      </c>
      <c r="AJ5" s="24">
        <f>IF(OR(ISBLANK(#REF!),$E5="ΌΧΙ"),"",IF(W5&gt;80%,4,IF(AND(W5&gt;=67%,W5&lt;=80%),3,0)))</f>
        <v>0</v>
      </c>
      <c r="AK5" s="24">
        <f>IF(OR(ISBLANK(#REF!),$E5="ΌΧΙ"),"",IF(COUNTIFS(X5:Z5,"&gt;=67%")=1,2,IF(COUNTIFS(X5:Z5,"&gt;=67%")=2,5,IF(COUNTIFS(X5:Z5,"&gt;=67%")=3,10,0))))</f>
        <v>0</v>
      </c>
      <c r="AL5" s="24">
        <f>IF(OR(ISBLANK(#REF!),$E5="ΌΧΙ"),"",IF(AA5="ΠΟΛΥΤΕΚΝΟΣ",2,IF(AA5="ΤΡΙΤΕΚΝΟΣ",1,0)))</f>
        <v>0</v>
      </c>
      <c r="AM5" s="24">
        <f t="shared" si="0"/>
        <v>4.7200000000000006</v>
      </c>
      <c r="AN5" s="8" t="s">
        <v>362</v>
      </c>
    </row>
    <row r="6" spans="1:40" s="8" customFormat="1">
      <c r="A6" s="25">
        <v>5</v>
      </c>
      <c r="B6" s="8" t="s">
        <v>144</v>
      </c>
      <c r="C6" s="8" t="s">
        <v>137</v>
      </c>
      <c r="D6" s="8" t="s">
        <v>115</v>
      </c>
      <c r="E6" s="22" t="s">
        <v>12</v>
      </c>
      <c r="F6" s="8" t="s">
        <v>49</v>
      </c>
      <c r="G6" s="8" t="s">
        <v>70</v>
      </c>
      <c r="H6" s="8" t="s">
        <v>11</v>
      </c>
      <c r="I6" s="8" t="s">
        <v>12</v>
      </c>
      <c r="J6" s="34">
        <v>35741</v>
      </c>
      <c r="K6" s="8" t="s">
        <v>61</v>
      </c>
      <c r="L6" s="70">
        <v>6.1</v>
      </c>
      <c r="M6" s="12" t="s">
        <v>14</v>
      </c>
      <c r="N6" s="12" t="s">
        <v>14</v>
      </c>
      <c r="O6" s="12" t="s">
        <v>14</v>
      </c>
      <c r="P6" s="12" t="s">
        <v>14</v>
      </c>
      <c r="Q6" s="8">
        <v>0</v>
      </c>
      <c r="R6" s="8">
        <v>0</v>
      </c>
      <c r="S6" s="8">
        <v>0</v>
      </c>
      <c r="T6" s="8">
        <v>0</v>
      </c>
      <c r="U6" s="8">
        <v>0</v>
      </c>
      <c r="V6" s="8">
        <v>0</v>
      </c>
      <c r="W6" s="11">
        <v>0</v>
      </c>
      <c r="X6" s="11">
        <v>0</v>
      </c>
      <c r="Y6" s="11">
        <v>0</v>
      </c>
      <c r="Z6" s="11">
        <v>0</v>
      </c>
      <c r="AA6" s="12" t="s">
        <v>38</v>
      </c>
      <c r="AB6" s="12" t="s">
        <v>14</v>
      </c>
      <c r="AC6" s="12" t="s">
        <v>14</v>
      </c>
      <c r="AD6" s="20">
        <f>IF(OR(ISBLANK(#REF!),$E6="ΌΧΙ"),"",IF(L6&gt;5,0.5*(L6-5),0))</f>
        <v>0.54999999999999982</v>
      </c>
      <c r="AE6" s="20">
        <f>IF(OR(ISBLANK(#REF!),$E6="ΌΧΙ"),"",IF(M6="ΝΑΙ",6,(IF(O6="ΝΑΙ",4,0))))</f>
        <v>0</v>
      </c>
      <c r="AF6" s="20">
        <f>IF(OR(ISBLANK(#REF!),$E6="ΌΧΙ"),"",IF(AND(F6="ΠΕ23",H6="ΚΥΡΙΟΣ"),IF(N6="ΝΑΙ",6,(IF(P6="ΝΑΙ",2,0))),IF(N6="ΝΑΙ",3,(IF(P6="ΝΑΙ",2,0)))))</f>
        <v>0</v>
      </c>
      <c r="AG6" s="20">
        <f>IF(OR(ISBLANK(#REF!),$E6="ΌΧΙ"),"",MAX(AE6:AF6))</f>
        <v>0</v>
      </c>
      <c r="AH6" s="20">
        <f>IF(OR(ISBLANK(#REF!),$E6="ΌΧΙ"),"",MIN(3,0.5*INT((Q6*12+R6+ROUND(S6/30,0))/6)))</f>
        <v>0</v>
      </c>
      <c r="AI6" s="20">
        <f>IF(OR(ISBLANK(#REF!),$E6="ΌΧΙ"),"",0.2*(T6*12+U6+ROUND(V6/30,0)))</f>
        <v>0</v>
      </c>
      <c r="AJ6" s="24">
        <f>IF(OR(ISBLANK(#REF!),$E6="ΌΧΙ"),"",IF(W6&gt;80%,4,IF(AND(W6&gt;=67%,W6&lt;=80%),3,0)))</f>
        <v>0</v>
      </c>
      <c r="AK6" s="24">
        <f>IF(OR(ISBLANK(#REF!),$E6="ΌΧΙ"),"",IF(COUNTIFS(X6:Z6,"&gt;=67%")=1,2,IF(COUNTIFS(X6:Z6,"&gt;=67%")=2,5,IF(COUNTIFS(X6:Z6,"&gt;=67%")=3,10,0))))</f>
        <v>0</v>
      </c>
      <c r="AL6" s="24">
        <f>IF(OR(ISBLANK(#REF!),$E6="ΌΧΙ"),"",IF(AA6="ΠΟΛΥΤΕΚΝΟΣ",2,IF(AA6="ΤΡΙΤΕΚΝΟΣ",1,0)))</f>
        <v>0</v>
      </c>
      <c r="AM6" s="24">
        <f t="shared" si="0"/>
        <v>0.54999999999999982</v>
      </c>
      <c r="AN6" s="8" t="s">
        <v>358</v>
      </c>
    </row>
    <row r="7" spans="1:40" s="8" customFormat="1">
      <c r="A7" s="25">
        <v>6</v>
      </c>
      <c r="B7" s="8" t="s">
        <v>165</v>
      </c>
      <c r="C7" s="8" t="s">
        <v>102</v>
      </c>
      <c r="D7" s="8" t="s">
        <v>166</v>
      </c>
      <c r="E7" s="22" t="s">
        <v>12</v>
      </c>
      <c r="F7" s="8" t="s">
        <v>49</v>
      </c>
      <c r="G7" s="8" t="s">
        <v>70</v>
      </c>
      <c r="H7" s="8" t="s">
        <v>11</v>
      </c>
      <c r="I7" s="8" t="s">
        <v>14</v>
      </c>
      <c r="J7" s="34">
        <v>40324</v>
      </c>
      <c r="K7" s="8" t="s">
        <v>61</v>
      </c>
      <c r="L7" s="70">
        <v>7.11</v>
      </c>
      <c r="M7" s="12" t="s">
        <v>14</v>
      </c>
      <c r="N7" s="12" t="s">
        <v>14</v>
      </c>
      <c r="O7" s="12" t="s">
        <v>14</v>
      </c>
      <c r="P7" s="12" t="s">
        <v>14</v>
      </c>
      <c r="Q7" s="8">
        <v>0</v>
      </c>
      <c r="R7" s="8">
        <v>0</v>
      </c>
      <c r="S7" s="8">
        <v>0</v>
      </c>
      <c r="T7" s="8">
        <v>1</v>
      </c>
      <c r="U7" s="8">
        <v>4</v>
      </c>
      <c r="V7" s="8">
        <v>0</v>
      </c>
      <c r="W7" s="11">
        <v>0</v>
      </c>
      <c r="X7" s="11">
        <v>0</v>
      </c>
      <c r="Y7" s="11">
        <v>0</v>
      </c>
      <c r="Z7" s="11">
        <v>0</v>
      </c>
      <c r="AA7" s="12" t="s">
        <v>38</v>
      </c>
      <c r="AB7" s="12" t="s">
        <v>14</v>
      </c>
      <c r="AC7" s="12" t="s">
        <v>14</v>
      </c>
      <c r="AD7" s="20">
        <f>IF(OR(ISBLANK(#REF!),$E7="ΌΧΙ"),"",IF(L7&gt;5,0.5*(L7-5),0))</f>
        <v>1.0550000000000002</v>
      </c>
      <c r="AE7" s="20">
        <f>IF(OR(ISBLANK(#REF!),$E7="ΌΧΙ"),"",IF(M7="ΝΑΙ",6,(IF(O7="ΝΑΙ",4,0))))</f>
        <v>0</v>
      </c>
      <c r="AF7" s="20">
        <f>IF(OR(ISBLANK(#REF!),$E7="ΌΧΙ"),"",IF(AND(F7="ΠΕ23",H7="ΚΥΡΙΟΣ"),IF(N7="ΝΑΙ",6,(IF(P7="ΝΑΙ",2,0))),IF(N7="ΝΑΙ",3,(IF(P7="ΝΑΙ",2,0)))))</f>
        <v>0</v>
      </c>
      <c r="AG7" s="20">
        <f>IF(OR(ISBLANK(#REF!),$E7="ΌΧΙ"),"",MAX(AE7:AF7))</f>
        <v>0</v>
      </c>
      <c r="AH7" s="20">
        <f>IF(OR(ISBLANK(#REF!),$E7="ΌΧΙ"),"",MIN(3,0.5*INT((Q7*12+R7+ROUND(S7/30,0))/6)))</f>
        <v>0</v>
      </c>
      <c r="AI7" s="20">
        <f>IF(OR(ISBLANK(#REF!),$E7="ΌΧΙ"),"",0.2*(T7*12+U7+ROUND(V7/30,0)))</f>
        <v>3.2</v>
      </c>
      <c r="AJ7" s="24">
        <f>IF(OR(ISBLANK(#REF!),$E7="ΌΧΙ"),"",IF(W7&gt;80%,4,IF(AND(W7&gt;=67%,W7&lt;=80%),3,0)))</f>
        <v>0</v>
      </c>
      <c r="AK7" s="24">
        <f>IF(OR(ISBLANK(#REF!),$E7="ΌΧΙ"),"",IF(COUNTIFS(X7:Z7,"&gt;=67%")=1,2,IF(COUNTIFS(X7:Z7,"&gt;=67%")=2,5,IF(COUNTIFS(X7:Z7,"&gt;=67%")=3,10,0))))</f>
        <v>0</v>
      </c>
      <c r="AL7" s="24">
        <f>IF(OR(ISBLANK(#REF!),$E7="ΌΧΙ"),"",IF(AA7="ΠΟΛΥΤΕΚΝΟΣ",2,IF(AA7="ΤΡΙΤΕΚΝΟΣ",1,0)))</f>
        <v>0</v>
      </c>
      <c r="AM7" s="24">
        <f t="shared" si="0"/>
        <v>4.2550000000000008</v>
      </c>
      <c r="AN7" s="8" t="s">
        <v>363</v>
      </c>
    </row>
    <row r="8" spans="1:40" s="8" customFormat="1">
      <c r="A8" s="25">
        <v>7</v>
      </c>
      <c r="B8" s="8" t="s">
        <v>167</v>
      </c>
      <c r="C8" s="8" t="s">
        <v>168</v>
      </c>
      <c r="D8" s="8" t="s">
        <v>89</v>
      </c>
      <c r="E8" s="22" t="s">
        <v>12</v>
      </c>
      <c r="F8" s="8" t="s">
        <v>49</v>
      </c>
      <c r="G8" s="8" t="s">
        <v>70</v>
      </c>
      <c r="H8" s="8" t="s">
        <v>11</v>
      </c>
      <c r="I8" s="8" t="s">
        <v>14</v>
      </c>
      <c r="J8" s="34">
        <v>40484</v>
      </c>
      <c r="K8" s="8" t="s">
        <v>61</v>
      </c>
      <c r="L8" s="70">
        <v>7.3</v>
      </c>
      <c r="M8" s="12" t="s">
        <v>14</v>
      </c>
      <c r="N8" s="12" t="s">
        <v>14</v>
      </c>
      <c r="O8" s="12" t="s">
        <v>14</v>
      </c>
      <c r="P8" s="12" t="s">
        <v>14</v>
      </c>
      <c r="Q8" s="8">
        <v>0</v>
      </c>
      <c r="R8" s="8">
        <v>0</v>
      </c>
      <c r="S8" s="8">
        <v>0</v>
      </c>
      <c r="T8" s="8">
        <v>0</v>
      </c>
      <c r="U8" s="8">
        <v>7</v>
      </c>
      <c r="V8" s="8">
        <v>0</v>
      </c>
      <c r="W8" s="11">
        <v>0</v>
      </c>
      <c r="X8" s="11">
        <v>0</v>
      </c>
      <c r="Y8" s="11">
        <v>0</v>
      </c>
      <c r="Z8" s="11">
        <v>0</v>
      </c>
      <c r="AA8" s="12" t="s">
        <v>38</v>
      </c>
      <c r="AB8" s="12" t="s">
        <v>14</v>
      </c>
      <c r="AC8" s="12" t="s">
        <v>14</v>
      </c>
      <c r="AD8" s="20">
        <f>IF(OR(ISBLANK(#REF!),$E8="ΌΧΙ"),"",IF(L8&gt;5,0.5*(L8-5),0))</f>
        <v>1.1499999999999999</v>
      </c>
      <c r="AE8" s="20">
        <f>IF(OR(ISBLANK(#REF!),$E8="ΌΧΙ"),"",IF(M8="ΝΑΙ",6,(IF(O8="ΝΑΙ",4,0))))</f>
        <v>0</v>
      </c>
      <c r="AF8" s="20">
        <f>IF(OR(ISBLANK(#REF!),$E8="ΌΧΙ"),"",IF(AND(F8="ΠΕ23",H8="ΚΥΡΙΟΣ"),IF(N8="ΝΑΙ",6,(IF(P8="ΝΑΙ",2,0))),IF(N8="ΝΑΙ",3,(IF(P8="ΝΑΙ",2,0)))))</f>
        <v>0</v>
      </c>
      <c r="AG8" s="20">
        <f>IF(OR(ISBLANK(#REF!),$E8="ΌΧΙ"),"",MAX(AE8:AF8))</f>
        <v>0</v>
      </c>
      <c r="AH8" s="20">
        <f>IF(OR(ISBLANK(#REF!),$E8="ΌΧΙ"),"",MIN(3,0.5*INT((Q8*12+R8+ROUND(S8/30,0))/6)))</f>
        <v>0</v>
      </c>
      <c r="AI8" s="20">
        <f>IF(OR(ISBLANK(#REF!),$E8="ΌΧΙ"),"",0.2*(T8*12+U8+ROUND(V8/30,0)))</f>
        <v>1.4000000000000001</v>
      </c>
      <c r="AJ8" s="24">
        <f>IF(OR(ISBLANK(#REF!),$E8="ΌΧΙ"),"",IF(W8&gt;80%,4,IF(AND(W8&gt;=67%,W8&lt;=80%),3,0)))</f>
        <v>0</v>
      </c>
      <c r="AK8" s="24">
        <f>IF(OR(ISBLANK(#REF!),$E8="ΌΧΙ"),"",IF(COUNTIFS(X8:Z8,"&gt;=67%")=1,2,IF(COUNTIFS(X8:Z8,"&gt;=67%")=2,5,IF(COUNTIFS(X8:Z8,"&gt;=67%")=3,10,0))))</f>
        <v>0</v>
      </c>
      <c r="AL8" s="24">
        <f>IF(OR(ISBLANK(#REF!),$E8="ΌΧΙ"),"",IF(AA8="ΠΟΛΥΤΕΚΝΟΣ",2,IF(AA8="ΤΡΙΤΕΚΝΟΣ",1,0)))</f>
        <v>0</v>
      </c>
      <c r="AM8" s="24">
        <f t="shared" si="0"/>
        <v>2.5499999999999998</v>
      </c>
      <c r="AN8" s="8" t="s">
        <v>354</v>
      </c>
    </row>
    <row r="9" spans="1:40" s="8" customFormat="1">
      <c r="A9" s="25">
        <v>8</v>
      </c>
      <c r="B9" s="8" t="s">
        <v>145</v>
      </c>
      <c r="C9" s="8" t="s">
        <v>146</v>
      </c>
      <c r="D9" s="8" t="s">
        <v>147</v>
      </c>
      <c r="E9" s="22" t="s">
        <v>12</v>
      </c>
      <c r="F9" s="8" t="s">
        <v>49</v>
      </c>
      <c r="G9" s="8" t="s">
        <v>70</v>
      </c>
      <c r="H9" s="8" t="s">
        <v>11</v>
      </c>
      <c r="I9" s="8" t="s">
        <v>14</v>
      </c>
      <c r="J9" s="34">
        <v>40837</v>
      </c>
      <c r="K9" s="8" t="s">
        <v>61</v>
      </c>
      <c r="L9" s="70">
        <v>8.4</v>
      </c>
      <c r="M9" s="12" t="s">
        <v>14</v>
      </c>
      <c r="N9" s="12" t="s">
        <v>14</v>
      </c>
      <c r="O9" s="12" t="s">
        <v>14</v>
      </c>
      <c r="P9" s="12" t="s">
        <v>14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11">
        <v>0</v>
      </c>
      <c r="X9" s="11">
        <v>0</v>
      </c>
      <c r="Y9" s="11">
        <v>0</v>
      </c>
      <c r="Z9" s="11">
        <v>0</v>
      </c>
      <c r="AA9" s="12" t="s">
        <v>38</v>
      </c>
      <c r="AB9" s="12" t="s">
        <v>14</v>
      </c>
      <c r="AC9" s="12" t="s">
        <v>14</v>
      </c>
      <c r="AD9" s="20">
        <f>IF(OR(ISBLANK(#REF!),$E9="ΌΧΙ"),"",IF(L9&gt;5,0.5*(L9-5),0))</f>
        <v>1.7000000000000002</v>
      </c>
      <c r="AE9" s="20">
        <f>IF(OR(ISBLANK(#REF!),$E9="ΌΧΙ"),"",IF(M9="ΝΑΙ",6,(IF(O9="ΝΑΙ",4,0))))</f>
        <v>0</v>
      </c>
      <c r="AF9" s="20">
        <f>IF(OR(ISBLANK(#REF!),$E9="ΌΧΙ"),"",IF(AND(F9="ΠΕ23",H9="ΚΥΡΙΟΣ"),IF(N9="ΝΑΙ",6,(IF(P9="ΝΑΙ",2,0))),IF(N9="ΝΑΙ",3,(IF(P9="ΝΑΙ",2,0)))))</f>
        <v>0</v>
      </c>
      <c r="AG9" s="20">
        <f>IF(OR(ISBLANK(#REF!),$E9="ΌΧΙ"),"",MAX(AE9:AF9))</f>
        <v>0</v>
      </c>
      <c r="AH9" s="20">
        <f>IF(OR(ISBLANK(#REF!),$E9="ΌΧΙ"),"",MIN(3,0.5*INT((Q9*12+R9+ROUND(S9/30,0))/6)))</f>
        <v>0</v>
      </c>
      <c r="AI9" s="20">
        <f>IF(OR(ISBLANK(#REF!),$E9="ΌΧΙ"),"",0.2*(T9*12+U9+ROUND(V9/30,0)))</f>
        <v>0</v>
      </c>
      <c r="AJ9" s="24">
        <f>IF(OR(ISBLANK(#REF!),$E9="ΌΧΙ"),"",IF(W9&gt;80%,4,IF(AND(W9&gt;=67%,W9&lt;=80%),3,0)))</f>
        <v>0</v>
      </c>
      <c r="AK9" s="24">
        <f>IF(OR(ISBLANK(#REF!),$E9="ΌΧΙ"),"",IF(COUNTIFS(X9:Z9,"&gt;=67%")=1,2,IF(COUNTIFS(X9:Z9,"&gt;=67%")=2,5,IF(COUNTIFS(X9:Z9,"&gt;=67%")=3,10,0))))</f>
        <v>0</v>
      </c>
      <c r="AL9" s="24">
        <f>IF(OR(ISBLANK(#REF!),$E9="ΌΧΙ"),"",IF(AA9="ΠΟΛΥΤΕΚΝΟΣ",2,IF(AA9="ΤΡΙΤΕΚΝΟΣ",1,0)))</f>
        <v>0</v>
      </c>
      <c r="AM9" s="24">
        <f t="shared" si="0"/>
        <v>1.7000000000000002</v>
      </c>
      <c r="AN9" s="8" t="s">
        <v>359</v>
      </c>
    </row>
    <row r="10" spans="1:40" s="8" customFormat="1">
      <c r="A10" s="25">
        <v>9</v>
      </c>
      <c r="B10" s="8" t="s">
        <v>148</v>
      </c>
      <c r="C10" s="8" t="s">
        <v>149</v>
      </c>
      <c r="D10" s="8" t="s">
        <v>150</v>
      </c>
      <c r="E10" s="22" t="s">
        <v>12</v>
      </c>
      <c r="F10" s="8" t="s">
        <v>49</v>
      </c>
      <c r="G10" s="8" t="s">
        <v>70</v>
      </c>
      <c r="H10" s="8" t="s">
        <v>11</v>
      </c>
      <c r="I10" s="8" t="s">
        <v>14</v>
      </c>
      <c r="J10" s="34">
        <v>41234</v>
      </c>
      <c r="K10" s="8" t="s">
        <v>61</v>
      </c>
      <c r="L10" s="70">
        <v>8</v>
      </c>
      <c r="M10" s="12" t="s">
        <v>14</v>
      </c>
      <c r="N10" s="12" t="s">
        <v>14</v>
      </c>
      <c r="O10" s="12" t="s">
        <v>14</v>
      </c>
      <c r="P10" s="12" t="s">
        <v>14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W10" s="11">
        <v>0</v>
      </c>
      <c r="X10" s="11">
        <v>0</v>
      </c>
      <c r="Y10" s="11">
        <v>0</v>
      </c>
      <c r="Z10" s="11">
        <v>0</v>
      </c>
      <c r="AA10" s="12" t="s">
        <v>38</v>
      </c>
      <c r="AB10" s="12" t="s">
        <v>14</v>
      </c>
      <c r="AC10" s="12" t="s">
        <v>14</v>
      </c>
      <c r="AD10" s="20">
        <f>IF(OR(ISBLANK(#REF!),$E10="ΌΧΙ"),"",IF(L10&gt;5,0.5*(L10-5),0))</f>
        <v>1.5</v>
      </c>
      <c r="AE10" s="20">
        <f>IF(OR(ISBLANK(#REF!),$E10="ΌΧΙ"),"",IF(M10="ΝΑΙ",6,(IF(O10="ΝΑΙ",4,0))))</f>
        <v>0</v>
      </c>
      <c r="AF10" s="20">
        <f>IF(OR(ISBLANK(#REF!),$E10="ΌΧΙ"),"",IF(AND(F10="ΠΕ23",H10="ΚΥΡΙΟΣ"),IF(N10="ΝΑΙ",6,(IF(P10="ΝΑΙ",2,0))),IF(N10="ΝΑΙ",3,(IF(P10="ΝΑΙ",2,0)))))</f>
        <v>0</v>
      </c>
      <c r="AG10" s="20">
        <f>IF(OR(ISBLANK(#REF!),$E10="ΌΧΙ"),"",MAX(AE10:AF10))</f>
        <v>0</v>
      </c>
      <c r="AH10" s="20">
        <f>IF(OR(ISBLANK(#REF!),$E10="ΌΧΙ"),"",MIN(3,0.5*INT((Q10*12+R10+ROUND(S10/30,0))/6)))</f>
        <v>0</v>
      </c>
      <c r="AI10" s="20">
        <f>IF(OR(ISBLANK(#REF!),$E10="ΌΧΙ"),"",0.2*(T10*12+U10+ROUND(V10/30,0)))</f>
        <v>0</v>
      </c>
      <c r="AJ10" s="24">
        <f>IF(OR(ISBLANK(#REF!),$E10="ΌΧΙ"),"",IF(W10&gt;80%,4,IF(AND(W10&gt;=67%,W10&lt;=80%),3,0)))</f>
        <v>0</v>
      </c>
      <c r="AK10" s="24">
        <f>IF(OR(ISBLANK(#REF!),$E10="ΌΧΙ"),"",IF(COUNTIFS(X10:Z10,"&gt;=67%")=1,2,IF(COUNTIFS(X10:Z10,"&gt;=67%")=2,5,IF(COUNTIFS(X10:Z10,"&gt;=67%")=3,10,0))))</f>
        <v>0</v>
      </c>
      <c r="AL10" s="24">
        <f>IF(OR(ISBLANK(#REF!),$E10="ΌΧΙ"),"",IF(AA10="ΠΟΛΥΤΕΚΝΟΣ",2,IF(AA10="ΤΡΙΤΕΚΝΟΣ",1,0)))</f>
        <v>0</v>
      </c>
      <c r="AM10" s="24">
        <f t="shared" si="0"/>
        <v>1.5</v>
      </c>
      <c r="AN10" s="8" t="s">
        <v>359</v>
      </c>
    </row>
    <row r="11" spans="1:40" s="8" customFormat="1">
      <c r="A11" s="25">
        <v>10</v>
      </c>
      <c r="B11" s="8" t="s">
        <v>154</v>
      </c>
      <c r="C11" s="8" t="s">
        <v>93</v>
      </c>
      <c r="D11" s="8" t="s">
        <v>155</v>
      </c>
      <c r="E11" s="22" t="s">
        <v>12</v>
      </c>
      <c r="F11" s="8" t="s">
        <v>49</v>
      </c>
      <c r="G11" s="8" t="s">
        <v>70</v>
      </c>
      <c r="H11" s="8" t="s">
        <v>11</v>
      </c>
      <c r="I11" s="8" t="s">
        <v>14</v>
      </c>
      <c r="J11" s="34">
        <v>41466</v>
      </c>
      <c r="K11" s="8" t="s">
        <v>61</v>
      </c>
      <c r="L11" s="70">
        <v>8</v>
      </c>
      <c r="M11" s="12" t="s">
        <v>14</v>
      </c>
      <c r="N11" s="12" t="s">
        <v>14</v>
      </c>
      <c r="O11" s="12" t="s">
        <v>14</v>
      </c>
      <c r="P11" s="12" t="s">
        <v>14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11">
        <v>0</v>
      </c>
      <c r="X11" s="11">
        <v>0</v>
      </c>
      <c r="Y11" s="11">
        <v>0</v>
      </c>
      <c r="Z11" s="11">
        <v>0</v>
      </c>
      <c r="AA11" s="12" t="s">
        <v>38</v>
      </c>
      <c r="AB11" s="12" t="s">
        <v>14</v>
      </c>
      <c r="AC11" s="12" t="s">
        <v>14</v>
      </c>
      <c r="AD11" s="20">
        <f>IF(OR(ISBLANK(#REF!),$E11="ΌΧΙ"),"",IF(L11&gt;5,0.5*(L11-5),0))</f>
        <v>1.5</v>
      </c>
      <c r="AE11" s="20">
        <f>IF(OR(ISBLANK(#REF!),$E11="ΌΧΙ"),"",IF(M11="ΝΑΙ",6,(IF(O11="ΝΑΙ",4,0))))</f>
        <v>0</v>
      </c>
      <c r="AF11" s="20">
        <f>IF(OR(ISBLANK(#REF!),$E11="ΌΧΙ"),"",IF(AND(F11="ΠΕ23",H11="ΚΥΡΙΟΣ"),IF(N11="ΝΑΙ",6,(IF(P11="ΝΑΙ",2,0))),IF(N11="ΝΑΙ",3,(IF(P11="ΝΑΙ",2,0)))))</f>
        <v>0</v>
      </c>
      <c r="AG11" s="20">
        <f>IF(OR(ISBLANK(#REF!),$E11="ΌΧΙ"),"",MAX(AE11:AF11))</f>
        <v>0</v>
      </c>
      <c r="AH11" s="20">
        <f>IF(OR(ISBLANK(#REF!),$E11="ΌΧΙ"),"",MIN(3,0.5*INT((Q11*12+R11+ROUND(S11/30,0))/6)))</f>
        <v>0</v>
      </c>
      <c r="AI11" s="20">
        <f>IF(OR(ISBLANK(#REF!),$E11="ΌΧΙ"),"",0.2*(T11*12+U11+ROUND(V11/30,0)))</f>
        <v>0</v>
      </c>
      <c r="AJ11" s="24">
        <f>IF(OR(ISBLANK(#REF!),$E11="ΌΧΙ"),"",IF(W11&gt;80%,4,IF(AND(W11&gt;=67%,W11&lt;=80%),3,0)))</f>
        <v>0</v>
      </c>
      <c r="AK11" s="24">
        <f>IF(OR(ISBLANK(#REF!),$E11="ΌΧΙ"),"",IF(COUNTIFS(X11:Z11,"&gt;=67%")=1,2,IF(COUNTIFS(X11:Z11,"&gt;=67%")=2,5,IF(COUNTIFS(X11:Z11,"&gt;=67%")=3,10,0))))</f>
        <v>0</v>
      </c>
      <c r="AL11" s="24">
        <f>IF(OR(ISBLANK(#REF!),$E11="ΌΧΙ"),"",IF(AA11="ΠΟΛΥΤΕΚΝΟΣ",2,IF(AA11="ΤΡΙΤΕΚΝΟΣ",1,0)))</f>
        <v>0</v>
      </c>
      <c r="AM11" s="24">
        <f t="shared" si="0"/>
        <v>1.5</v>
      </c>
      <c r="AN11" s="8" t="s">
        <v>361</v>
      </c>
    </row>
    <row r="12" spans="1:40" s="8" customFormat="1">
      <c r="A12" s="25">
        <v>11</v>
      </c>
      <c r="B12" s="8" t="s">
        <v>142</v>
      </c>
      <c r="C12" s="8" t="s">
        <v>143</v>
      </c>
      <c r="D12" s="8" t="s">
        <v>112</v>
      </c>
      <c r="E12" s="22" t="s">
        <v>12</v>
      </c>
      <c r="F12" s="8" t="s">
        <v>49</v>
      </c>
      <c r="G12" s="8" t="s">
        <v>70</v>
      </c>
      <c r="H12" s="8" t="s">
        <v>11</v>
      </c>
      <c r="I12" s="8" t="s">
        <v>14</v>
      </c>
      <c r="J12" s="34">
        <v>40269</v>
      </c>
      <c r="K12" s="8" t="s">
        <v>61</v>
      </c>
      <c r="L12" s="70">
        <v>7.51</v>
      </c>
      <c r="M12" s="12" t="s">
        <v>14</v>
      </c>
      <c r="N12" s="12" t="s">
        <v>14</v>
      </c>
      <c r="O12" s="12" t="s">
        <v>14</v>
      </c>
      <c r="P12" s="12" t="s">
        <v>14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11">
        <v>0</v>
      </c>
      <c r="X12" s="11">
        <v>0</v>
      </c>
      <c r="Y12" s="11">
        <v>0</v>
      </c>
      <c r="Z12" s="11">
        <v>0</v>
      </c>
      <c r="AA12" s="12" t="s">
        <v>38</v>
      </c>
      <c r="AB12" s="12" t="s">
        <v>14</v>
      </c>
      <c r="AC12" s="12" t="s">
        <v>14</v>
      </c>
      <c r="AD12" s="20">
        <f>IF(OR(ISBLANK(#REF!),$E12="ΌΧΙ"),"",IF(L12&gt;5,0.5*(L12-5),0))</f>
        <v>1.2549999999999999</v>
      </c>
      <c r="AE12" s="20">
        <f>IF(OR(ISBLANK(#REF!),$E12="ΌΧΙ"),"",IF(M12="ΝΑΙ",6,(IF(O12="ΝΑΙ",4,0))))</f>
        <v>0</v>
      </c>
      <c r="AF12" s="20">
        <f>IF(OR(ISBLANK(#REF!),$E12="ΌΧΙ"),"",IF(AND(F12="ΠΕ23",H12="ΚΥΡΙΟΣ"),IF(N12="ΝΑΙ",6,(IF(P12="ΝΑΙ",2,0))),IF(N12="ΝΑΙ",3,(IF(P12="ΝΑΙ",2,0)))))</f>
        <v>0</v>
      </c>
      <c r="AG12" s="20">
        <f>IF(OR(ISBLANK(#REF!),$E12="ΌΧΙ"),"",MAX(AE12:AF12))</f>
        <v>0</v>
      </c>
      <c r="AH12" s="20">
        <f>IF(OR(ISBLANK(#REF!),$E12="ΌΧΙ"),"",MIN(3,0.5*INT((Q12*12+R12+ROUND(S12/30,0))/6)))</f>
        <v>0</v>
      </c>
      <c r="AI12" s="20">
        <f>IF(OR(ISBLANK(#REF!),$E12="ΌΧΙ"),"",0.2*(T12*12+U12+ROUND(V12/30,0)))</f>
        <v>0</v>
      </c>
      <c r="AJ12" s="24">
        <f>IF(OR(ISBLANK(#REF!),$E12="ΌΧΙ"),"",IF(W12&gt;80%,4,IF(AND(W12&gt;=67%,W12&lt;=80%),3,0)))</f>
        <v>0</v>
      </c>
      <c r="AK12" s="24">
        <f>IF(OR(ISBLANK(#REF!),$E12="ΌΧΙ"),"",IF(COUNTIFS(X12:Z12,"&gt;=67%")=1,2,IF(COUNTIFS(X12:Z12,"&gt;=67%")=2,5,IF(COUNTIFS(X12:Z12,"&gt;=67%")=3,10,0))))</f>
        <v>0</v>
      </c>
      <c r="AL12" s="24">
        <f>IF(OR(ISBLANK(#REF!),$E12="ΌΧΙ"),"",IF(AA12="ΠΟΛΥΤΕΚΝΟΣ",2,IF(AA12="ΤΡΙΤΕΚΝΟΣ",1,0)))</f>
        <v>0</v>
      </c>
      <c r="AM12" s="24">
        <f t="shared" si="0"/>
        <v>1.2549999999999999</v>
      </c>
      <c r="AN12" s="8" t="s">
        <v>353</v>
      </c>
    </row>
    <row r="13" spans="1:40" s="8" customFormat="1">
      <c r="A13" s="25">
        <v>12</v>
      </c>
      <c r="B13" s="8" t="s">
        <v>169</v>
      </c>
      <c r="C13" s="8" t="s">
        <v>139</v>
      </c>
      <c r="D13" s="8" t="s">
        <v>130</v>
      </c>
      <c r="E13" s="22" t="s">
        <v>14</v>
      </c>
      <c r="F13" s="8" t="s">
        <v>49</v>
      </c>
      <c r="L13" s="70"/>
      <c r="M13" s="12"/>
      <c r="N13" s="12"/>
      <c r="O13" s="12"/>
      <c r="P13" s="12"/>
      <c r="W13" s="11"/>
      <c r="X13" s="11"/>
      <c r="Y13" s="11"/>
      <c r="Z13" s="11"/>
      <c r="AA13" s="12"/>
      <c r="AB13" s="12"/>
      <c r="AC13" s="12"/>
      <c r="AD13" s="20" t="str">
        <f>IF(OR(ISBLANK(#REF!),$E13="ΌΧΙ"),"",IF(L13&gt;5,0.5*(L13-5),0))</f>
        <v/>
      </c>
      <c r="AE13" s="20" t="str">
        <f>IF(OR(ISBLANK(#REF!),$E13="ΌΧΙ"),"",IF(M13="ΝΑΙ",6,(IF(O13="ΝΑΙ",4,0))))</f>
        <v/>
      </c>
      <c r="AF13" s="20" t="str">
        <f>IF(OR(ISBLANK(#REF!),$E13="ΌΧΙ"),"",IF(AND(F13="ΠΕ23",H13="ΚΥΡΙΟΣ"),IF(N13="ΝΑΙ",6,(IF(P13="ΝΑΙ",2,0))),IF(N13="ΝΑΙ",3,(IF(P13="ΝΑΙ",2,0)))))</f>
        <v/>
      </c>
      <c r="AG13" s="20" t="str">
        <f>IF(OR(ISBLANK(#REF!),$E13="ΌΧΙ"),"",MAX(AE13:AF13))</f>
        <v/>
      </c>
      <c r="AH13" s="20" t="str">
        <f>IF(OR(ISBLANK(#REF!),$E13="ΌΧΙ"),"",MIN(3,0.5*INT((Q13*12+R13+ROUND(S13/30,0))/6)))</f>
        <v/>
      </c>
      <c r="AI13" s="20" t="str">
        <f>IF(OR(ISBLANK(#REF!),$E13="ΌΧΙ"),"",0.2*(T13*12+U13+ROUND(V13/30,0)))</f>
        <v/>
      </c>
      <c r="AJ13" s="24" t="str">
        <f>IF(OR(ISBLANK(#REF!),$E13="ΌΧΙ"),"",IF(W13&gt;80%,4,IF(AND(W13&gt;=67%,W13&lt;=80%),3,0)))</f>
        <v/>
      </c>
      <c r="AK13" s="24" t="str">
        <f>IF(OR(ISBLANK(#REF!),$E13="ΌΧΙ"),"",IF(COUNTIFS(X13:Z13,"&gt;=67%")=1,2,IF(COUNTIFS(X13:Z13,"&gt;=67%")=2,5,IF(COUNTIFS(X13:Z13,"&gt;=67%")=3,10,0))))</f>
        <v/>
      </c>
      <c r="AL13" s="24" t="str">
        <f>IF(OR(ISBLANK(#REF!),$E13="ΌΧΙ"),"",IF(AA13="ΠΟΛΥΤΕΚΝΟΣ",2,IF(AA13="ΤΡΙΤΕΚΝΟΣ",1,0)))</f>
        <v/>
      </c>
      <c r="AM13" s="24" t="str">
        <f t="shared" si="0"/>
        <v/>
      </c>
      <c r="AN13" s="8" t="s">
        <v>364</v>
      </c>
    </row>
    <row r="24" spans="1:39" s="8" customFormat="1">
      <c r="A24" s="25"/>
      <c r="E24" s="22"/>
      <c r="L24" s="70"/>
      <c r="M24" s="12"/>
      <c r="N24" s="12"/>
      <c r="O24" s="12"/>
      <c r="P24" s="12"/>
      <c r="W24" s="11"/>
      <c r="X24" s="11"/>
      <c r="Y24" s="11"/>
      <c r="Z24" s="11"/>
      <c r="AA24" s="12"/>
      <c r="AB24" s="12"/>
      <c r="AC24" s="12"/>
      <c r="AD24" s="20"/>
      <c r="AE24" s="20"/>
      <c r="AF24" s="20"/>
      <c r="AG24" s="20"/>
      <c r="AH24" s="20"/>
      <c r="AI24" s="20"/>
      <c r="AJ24" s="24"/>
      <c r="AK24" s="24"/>
      <c r="AL24" s="24"/>
      <c r="AM24" s="24"/>
    </row>
  </sheetData>
  <dataValidations count="11">
    <dataValidation type="list" allowBlank="1" showInputMessage="1" showErrorMessage="1" sqref="E24 I24 M2:P13 M24:P24 AB2:AC13 AB24:AC24 E2:E13 I2:I13">
      <formula1>NAI_OXI</formula1>
    </dataValidation>
    <dataValidation type="whole" allowBlank="1" showInputMessage="1" showErrorMessage="1" sqref="Q2:Q13 Q24 T2:T13 T24">
      <formula1>0</formula1>
      <formula2>40</formula2>
    </dataValidation>
    <dataValidation type="whole" allowBlank="1" showInputMessage="1" showErrorMessage="1" sqref="R2:R13 R24 U2:U13 U24">
      <formula1>0</formula1>
      <formula2>11</formula2>
    </dataValidation>
    <dataValidation type="whole" allowBlank="1" showInputMessage="1" showErrorMessage="1" sqref="S2:S13 S24 V2:V13 V24">
      <formula1>0</formula1>
      <formula2>29</formula2>
    </dataValidation>
    <dataValidation type="decimal" allowBlank="1" showInputMessage="1" showErrorMessage="1" sqref="W24:Z24 W2:Z13">
      <formula1>0</formula1>
      <formula2>1</formula2>
    </dataValidation>
    <dataValidation type="list" allowBlank="1" showInputMessage="1" showErrorMessage="1" sqref="AA24 AA2:AA13">
      <formula1>ΠΟΛΥΤΕΚΝΟΣ_ΤΡΙΤΕΚΝΟΣ</formula1>
    </dataValidation>
    <dataValidation type="decimal" allowBlank="1" showInputMessage="1" showErrorMessage="1" sqref="L24 L2:L13">
      <formula1>0</formula1>
      <formula2>10</formula2>
    </dataValidation>
    <dataValidation type="list" allowBlank="1" showInputMessage="1" showErrorMessage="1" sqref="K24 K2:K13">
      <formula1>ΑΠΑΙΤΟΥΜΕΝΟΣ_ΤΙΤΛΟΣ</formula1>
    </dataValidation>
    <dataValidation type="list" allowBlank="1" showInputMessage="1" showErrorMessage="1" sqref="H24 H2:H13">
      <formula1>ΚΑΤΗΓΟΡΙΑ_ΠΙΝΑΚΑ</formula1>
    </dataValidation>
    <dataValidation type="list" allowBlank="1" showInputMessage="1" showErrorMessage="1" sqref="F24 F2:F13">
      <formula1>ΚΛΑΔΟΣ_ΕΕΠ</formula1>
    </dataValidation>
    <dataValidation type="list" allowBlank="1" showInputMessage="1" showErrorMessage="1" sqref="G24 G2:G13">
      <formula1>ΑΠΑΙΤΕΙΤΑΙ_ΔΕΝ_ΑΠΑΙΤΕΙΤΑΙ</formula1>
    </dataValidation>
  </dataValidations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Φύλλο11"/>
  <dimension ref="A1:AN12"/>
  <sheetViews>
    <sheetView topLeftCell="AB1" workbookViewId="0">
      <selection activeCell="A7" sqref="A7:XFD7"/>
    </sheetView>
  </sheetViews>
  <sheetFormatPr defaultRowHeight="15"/>
  <cols>
    <col min="2" max="2" width="16.140625" bestFit="1" customWidth="1"/>
    <col min="3" max="3" width="19.42578125" customWidth="1"/>
    <col min="4" max="4" width="12.140625" customWidth="1"/>
    <col min="7" max="7" width="13.140625" customWidth="1"/>
    <col min="10" max="10" width="10.7109375" bestFit="1" customWidth="1"/>
    <col min="40" max="40" width="76" bestFit="1" customWidth="1"/>
  </cols>
  <sheetData>
    <row r="1" spans="1:40" ht="156.7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  <c r="AN1" s="35"/>
    </row>
    <row r="2" spans="1:40" s="8" customFormat="1">
      <c r="A2" s="25">
        <f>IF(ISBLANK(#REF!),"",IF(ISNUMBER(A1),A1+1,1))</f>
        <v>1</v>
      </c>
      <c r="B2" s="8" t="s">
        <v>101</v>
      </c>
      <c r="C2" s="8" t="s">
        <v>102</v>
      </c>
      <c r="D2" s="8" t="s">
        <v>103</v>
      </c>
      <c r="E2" s="22" t="s">
        <v>12</v>
      </c>
      <c r="F2" s="8" t="s">
        <v>50</v>
      </c>
      <c r="G2" s="8" t="s">
        <v>70</v>
      </c>
      <c r="H2" s="8" t="s">
        <v>11</v>
      </c>
      <c r="I2" s="8" t="s">
        <v>12</v>
      </c>
      <c r="J2" s="34">
        <v>37059</v>
      </c>
      <c r="K2" s="8" t="s">
        <v>61</v>
      </c>
      <c r="L2" s="70">
        <v>7.1</v>
      </c>
      <c r="M2" s="12" t="s">
        <v>14</v>
      </c>
      <c r="N2" s="12" t="s">
        <v>14</v>
      </c>
      <c r="O2" s="12" t="s">
        <v>14</v>
      </c>
      <c r="P2" s="12" t="s">
        <v>14</v>
      </c>
      <c r="Q2" s="9">
        <v>0</v>
      </c>
      <c r="R2" s="9">
        <v>0</v>
      </c>
      <c r="S2" s="9">
        <v>0</v>
      </c>
      <c r="T2" s="9">
        <v>3</v>
      </c>
      <c r="U2" s="9">
        <v>7</v>
      </c>
      <c r="V2" s="9">
        <v>0</v>
      </c>
      <c r="W2" s="10">
        <v>0</v>
      </c>
      <c r="X2" s="10">
        <v>0</v>
      </c>
      <c r="Y2" s="10">
        <v>0</v>
      </c>
      <c r="Z2" s="10">
        <v>0</v>
      </c>
      <c r="AA2" s="12" t="s">
        <v>38</v>
      </c>
      <c r="AB2" s="12" t="s">
        <v>14</v>
      </c>
      <c r="AC2" s="12" t="s">
        <v>14</v>
      </c>
      <c r="AD2" s="20">
        <f>IF(OR(ISBLANK(#REF!),$E2="ΌΧΙ"),"",IF(L2&gt;5,0.5*(L2-5),0))</f>
        <v>1.0499999999999998</v>
      </c>
      <c r="AE2" s="20">
        <f>IF(OR(ISBLANK(#REF!),$E2="ΌΧΙ"),"",IF(M2="ΝΑΙ",6,(IF(O2="ΝΑΙ",4,0))))</f>
        <v>0</v>
      </c>
      <c r="AF2" s="20">
        <f>IF(OR(ISBLANK(#REF!),$E2="ΌΧΙ"),"",IF(AND(F2="ΠΕ23",H2="ΚΥΡΙΟΣ"),IF(N2="ΝΑΙ",6,(IF(P2="ΝΑΙ",2,0))),IF(N2="ΝΑΙ",3,(IF(P2="ΝΑΙ",2,0)))))</f>
        <v>0</v>
      </c>
      <c r="AG2" s="20">
        <f>IF(OR(ISBLANK(#REF!),$E2="ΌΧΙ"),"",MAX(AE2:AF2))</f>
        <v>0</v>
      </c>
      <c r="AH2" s="20">
        <f>IF(OR(ISBLANK(#REF!),$E2="ΌΧΙ"),"",MIN(3,0.5*INT((Q2*12+R2+ROUND(S2/30,0))/6)))</f>
        <v>0</v>
      </c>
      <c r="AI2" s="20">
        <f>IF(OR(ISBLANK(#REF!),$E2="ΌΧΙ"),"",0.2*(T2*12+U2+ROUND(V2/30,0)))</f>
        <v>8.6</v>
      </c>
      <c r="AJ2" s="24">
        <f>IF(OR(ISBLANK(#REF!),$E2="ΌΧΙ"),"",IF(W2&gt;80%,4,IF(AND(W2&gt;=67%,W2&lt;=80%),3,0)))</f>
        <v>0</v>
      </c>
      <c r="AK2" s="24">
        <f>IF(OR(ISBLANK(#REF!),$E2="ΌΧΙ"),"",IF(COUNTIFS(X2:Z2,"&gt;=67%")=1,2,IF(COUNTIFS(X2:Z2,"&gt;=67%")=2,5,IF(COUNTIFS(X2:Z2,"&gt;=67%")=3,10,0))))</f>
        <v>0</v>
      </c>
      <c r="AL2" s="24">
        <f>IF(OR(ISBLANK(#REF!),$E2="ΌΧΙ"),"",IF(AA2="ΠΟΛΥΤΕΚΝΟΣ",2,IF(AA2="ΤΡΙΤΕΚΝΟΣ",1,0)))</f>
        <v>0</v>
      </c>
      <c r="AM2" s="24">
        <f>IF($E2="ΌΧΙ","",AD2+SUM(AG2:AL2))</f>
        <v>9.6499999999999986</v>
      </c>
      <c r="AN2" s="8" t="s">
        <v>354</v>
      </c>
    </row>
    <row r="3" spans="1:40" s="8" customFormat="1">
      <c r="A3" s="25">
        <f>IF(ISBLANK(#REF!),"",IF(ISNUMBER(A2),A2+1,1))</f>
        <v>2</v>
      </c>
      <c r="B3" s="8" t="s">
        <v>110</v>
      </c>
      <c r="C3" s="8" t="s">
        <v>111</v>
      </c>
      <c r="D3" s="8" t="s">
        <v>112</v>
      </c>
      <c r="E3" s="22" t="s">
        <v>12</v>
      </c>
      <c r="F3" s="8" t="s">
        <v>50</v>
      </c>
      <c r="G3" s="8" t="s">
        <v>70</v>
      </c>
      <c r="H3" s="8" t="s">
        <v>11</v>
      </c>
      <c r="I3" s="8" t="s">
        <v>12</v>
      </c>
      <c r="J3" s="34">
        <v>36502</v>
      </c>
      <c r="K3" s="8" t="s">
        <v>61</v>
      </c>
      <c r="L3" s="70">
        <v>6.56</v>
      </c>
      <c r="M3" s="12" t="s">
        <v>14</v>
      </c>
      <c r="N3" s="12" t="s">
        <v>14</v>
      </c>
      <c r="O3" s="12" t="s">
        <v>14</v>
      </c>
      <c r="P3" s="12" t="s">
        <v>14</v>
      </c>
      <c r="Q3" s="9">
        <v>0</v>
      </c>
      <c r="R3" s="9">
        <v>0</v>
      </c>
      <c r="S3" s="9">
        <v>0</v>
      </c>
      <c r="T3" s="9">
        <v>3</v>
      </c>
      <c r="U3" s="9">
        <v>8</v>
      </c>
      <c r="V3" s="9">
        <v>0</v>
      </c>
      <c r="W3" s="10">
        <v>0</v>
      </c>
      <c r="X3" s="10">
        <v>0</v>
      </c>
      <c r="Y3" s="10">
        <v>0</v>
      </c>
      <c r="Z3" s="10">
        <v>0</v>
      </c>
      <c r="AA3" s="12" t="s">
        <v>38</v>
      </c>
      <c r="AB3" s="12" t="s">
        <v>14</v>
      </c>
      <c r="AC3" s="12" t="s">
        <v>14</v>
      </c>
      <c r="AD3" s="20">
        <f>IF(OR(ISBLANK(#REF!),$E3="ΌΧΙ"),"",IF(L3&gt;5,0.5*(L3-5),0))</f>
        <v>0.7799999999999998</v>
      </c>
      <c r="AE3" s="20">
        <f>IF(OR(ISBLANK(#REF!),$E3="ΌΧΙ"),"",IF(M3="ΝΑΙ",6,(IF(O3="ΝΑΙ",4,0))))</f>
        <v>0</v>
      </c>
      <c r="AF3" s="20">
        <f>IF(OR(ISBLANK(#REF!),$E3="ΌΧΙ"),"",IF(AND(F3="ΠΕ23",H3="ΚΥΡΙΟΣ"),IF(N3="ΝΑΙ",6,(IF(P3="ΝΑΙ",2,0))),IF(N3="ΝΑΙ",3,(IF(P3="ΝΑΙ",2,0)))))</f>
        <v>0</v>
      </c>
      <c r="AG3" s="20">
        <f>IF(OR(ISBLANK(#REF!),$E3="ΌΧΙ"),"",MAX(AE3:AF3))</f>
        <v>0</v>
      </c>
      <c r="AH3" s="20">
        <f>IF(OR(ISBLANK(#REF!),$E3="ΌΧΙ"),"",MIN(3,0.5*INT((Q3*12+R3+ROUND(S3/30,0))/6)))</f>
        <v>0</v>
      </c>
      <c r="AI3" s="20">
        <f>IF(OR(ISBLANK(#REF!),$E3="ΌΧΙ"),"",0.2*(T3*12+U3+ROUND(V3/30,0)))</f>
        <v>8.8000000000000007</v>
      </c>
      <c r="AJ3" s="24">
        <f>IF(OR(ISBLANK(#REF!),$E3="ΌΧΙ"),"",IF(W3&gt;80%,4,IF(AND(W3&gt;=67%,W3&lt;=80%),3,0)))</f>
        <v>0</v>
      </c>
      <c r="AK3" s="24">
        <f>IF(OR(ISBLANK(#REF!),$E3="ΌΧΙ"),"",IF(COUNTIFS(X3:Z3,"&gt;=67%")=1,2,IF(COUNTIFS(X3:Z3,"&gt;=67%")=2,5,IF(COUNTIFS(X3:Z3,"&gt;=67%")=3,10,0))))</f>
        <v>0</v>
      </c>
      <c r="AL3" s="24">
        <f>IF(OR(ISBLANK(#REF!),$E3="ΌΧΙ"),"",IF(AA3="ΠΟΛΥΤΕΚΝΟΣ",2,IF(AA3="ΤΡΙΤΕΚΝΟΣ",1,0)))</f>
        <v>0</v>
      </c>
      <c r="AM3" s="24">
        <f t="shared" ref="AM3:AM10" si="0">IF($E3="ΌΧΙ","",AD3+SUM(AG3:AL3))</f>
        <v>9.58</v>
      </c>
      <c r="AN3" s="8" t="s">
        <v>354</v>
      </c>
    </row>
    <row r="4" spans="1:40" s="8" customFormat="1">
      <c r="A4" s="25">
        <f>IF(ISBLANK(#REF!),"",IF(ISNUMBER(A3),A3+1,1))</f>
        <v>3</v>
      </c>
      <c r="B4" s="8" t="s">
        <v>104</v>
      </c>
      <c r="C4" s="8" t="s">
        <v>105</v>
      </c>
      <c r="D4" s="8" t="s">
        <v>106</v>
      </c>
      <c r="E4" s="22" t="s">
        <v>12</v>
      </c>
      <c r="F4" s="8" t="s">
        <v>50</v>
      </c>
      <c r="G4" s="8" t="s">
        <v>70</v>
      </c>
      <c r="H4" s="8" t="s">
        <v>11</v>
      </c>
      <c r="I4" s="8" t="s">
        <v>12</v>
      </c>
      <c r="J4" s="34">
        <v>37225</v>
      </c>
      <c r="K4" s="8" t="s">
        <v>61</v>
      </c>
      <c r="L4" s="70">
        <v>7.17</v>
      </c>
      <c r="M4" s="12" t="s">
        <v>14</v>
      </c>
      <c r="N4" s="12" t="s">
        <v>14</v>
      </c>
      <c r="O4" s="12" t="s">
        <v>12</v>
      </c>
      <c r="P4" s="12" t="s">
        <v>14</v>
      </c>
      <c r="Q4" s="9">
        <v>2</v>
      </c>
      <c r="R4" s="9">
        <v>8</v>
      </c>
      <c r="S4" s="9">
        <v>8</v>
      </c>
      <c r="T4" s="9">
        <v>0</v>
      </c>
      <c r="U4" s="9">
        <v>0</v>
      </c>
      <c r="V4" s="9">
        <v>0</v>
      </c>
      <c r="W4" s="10">
        <v>0</v>
      </c>
      <c r="X4" s="10">
        <v>0</v>
      </c>
      <c r="Y4" s="10">
        <v>0</v>
      </c>
      <c r="Z4" s="10">
        <v>0</v>
      </c>
      <c r="AA4" s="12" t="s">
        <v>38</v>
      </c>
      <c r="AB4" s="12" t="s">
        <v>14</v>
      </c>
      <c r="AC4" s="12" t="s">
        <v>14</v>
      </c>
      <c r="AD4" s="20">
        <f>IF(OR(ISBLANK(#REF!),$E4="ΌΧΙ"),"",IF(L4&gt;5,0.5*(L4-5),0))</f>
        <v>1.085</v>
      </c>
      <c r="AE4" s="20">
        <f>IF(OR(ISBLANK(#REF!),$E4="ΌΧΙ"),"",IF(M4="ΝΑΙ",6,(IF(O4="ΝΑΙ",4,0))))</f>
        <v>4</v>
      </c>
      <c r="AF4" s="20">
        <f>IF(OR(ISBLANK(#REF!),$E4="ΌΧΙ"),"",IF(AND(F4="ΠΕ23",H4="ΚΥΡΙΟΣ"),IF(N4="ΝΑΙ",6,(IF(P4="ΝΑΙ",2,0))),IF(N4="ΝΑΙ",3,(IF(P4="ΝΑΙ",2,0)))))</f>
        <v>0</v>
      </c>
      <c r="AG4" s="20">
        <f>IF(OR(ISBLANK(#REF!),$E4="ΌΧΙ"),"",MAX(AE4:AF4))</f>
        <v>4</v>
      </c>
      <c r="AH4" s="20">
        <f>IF(OR(ISBLANK(#REF!),$E4="ΌΧΙ"),"",MIN(3,0.5*INT((Q4*12+R4+ROUND(S4/30,0))/6)))</f>
        <v>2.5</v>
      </c>
      <c r="AI4" s="20">
        <f>IF(OR(ISBLANK(#REF!),$E4="ΌΧΙ"),"",0.2*(T4*12+U4+ROUND(V4/30,0)))</f>
        <v>0</v>
      </c>
      <c r="AJ4" s="24">
        <f>IF(OR(ISBLANK(#REF!),$E4="ΌΧΙ"),"",IF(W4&gt;80%,4,IF(AND(W4&gt;=67%,W4&lt;=80%),3,0)))</f>
        <v>0</v>
      </c>
      <c r="AK4" s="24">
        <f>IF(OR(ISBLANK(#REF!),$E4="ΌΧΙ"),"",IF(COUNTIFS(X4:Z4,"&gt;=67%")=1,2,IF(COUNTIFS(X4:Z4,"&gt;=67%")=2,5,IF(COUNTIFS(X4:Z4,"&gt;=67%")=3,10,0))))</f>
        <v>0</v>
      </c>
      <c r="AL4" s="24">
        <f>IF(OR(ISBLANK(#REF!),$E4="ΌΧΙ"),"",IF(AA4="ΠΟΛΥΤΕΚΝΟΣ",2,IF(AA4="ΤΡΙΤΕΚΝΟΣ",1,0)))</f>
        <v>0</v>
      </c>
      <c r="AM4" s="24">
        <f t="shared" si="0"/>
        <v>7.585</v>
      </c>
      <c r="AN4" s="8" t="s">
        <v>354</v>
      </c>
    </row>
    <row r="5" spans="1:40" s="8" customFormat="1">
      <c r="A5" s="25">
        <f>IF(ISBLANK(#REF!),"",IF(ISNUMBER(A4),A4+1,1))</f>
        <v>4</v>
      </c>
      <c r="B5" s="8" t="s">
        <v>107</v>
      </c>
      <c r="C5" s="8" t="s">
        <v>108</v>
      </c>
      <c r="D5" s="8" t="s">
        <v>109</v>
      </c>
      <c r="E5" s="22" t="s">
        <v>12</v>
      </c>
      <c r="F5" s="8" t="s">
        <v>50</v>
      </c>
      <c r="G5" s="8" t="s">
        <v>70</v>
      </c>
      <c r="H5" s="8" t="s">
        <v>11</v>
      </c>
      <c r="I5" s="8" t="s">
        <v>12</v>
      </c>
      <c r="J5" s="34">
        <v>39541</v>
      </c>
      <c r="K5" s="8" t="s">
        <v>61</v>
      </c>
      <c r="L5" s="70">
        <v>8.91</v>
      </c>
      <c r="M5" s="12" t="s">
        <v>14</v>
      </c>
      <c r="N5" s="12" t="s">
        <v>14</v>
      </c>
      <c r="O5" s="12" t="s">
        <v>14</v>
      </c>
      <c r="P5" s="12" t="s">
        <v>14</v>
      </c>
      <c r="Q5" s="9">
        <v>2</v>
      </c>
      <c r="R5" s="9">
        <v>3</v>
      </c>
      <c r="S5" s="9">
        <v>7</v>
      </c>
      <c r="T5" s="9">
        <v>1</v>
      </c>
      <c r="U5" s="9">
        <v>4</v>
      </c>
      <c r="V5" s="9">
        <v>0</v>
      </c>
      <c r="W5" s="19">
        <v>0</v>
      </c>
      <c r="X5" s="19">
        <v>0</v>
      </c>
      <c r="Y5" s="19">
        <v>0</v>
      </c>
      <c r="Z5" s="19">
        <v>0</v>
      </c>
      <c r="AA5" s="18" t="s">
        <v>38</v>
      </c>
      <c r="AB5" s="12" t="s">
        <v>14</v>
      </c>
      <c r="AC5" s="12" t="s">
        <v>14</v>
      </c>
      <c r="AD5" s="20">
        <f>IF(OR(ISBLANK(#REF!),$E5="ΌΧΙ"),"",IF(L5&gt;5,0.5*(L5-5),0))</f>
        <v>1.9550000000000001</v>
      </c>
      <c r="AE5" s="20">
        <f>IF(OR(ISBLANK(#REF!),$E5="ΌΧΙ"),"",IF(M5="ΝΑΙ",6,(IF(O5="ΝΑΙ",4,0))))</f>
        <v>0</v>
      </c>
      <c r="AF5" s="20">
        <f>IF(OR(ISBLANK(#REF!),$E5="ΌΧΙ"),"",IF(AND(F5="ΠΕ23",H5="ΚΥΡΙΟΣ"),IF(N5="ΝΑΙ",6,(IF(P5="ΝΑΙ",2,0))),IF(N5="ΝΑΙ",3,(IF(P5="ΝΑΙ",2,0)))))</f>
        <v>0</v>
      </c>
      <c r="AG5" s="20">
        <f>IF(OR(ISBLANK(#REF!),$E5="ΌΧΙ"),"",MAX(AE5:AF5))</f>
        <v>0</v>
      </c>
      <c r="AH5" s="20">
        <f>IF(OR(ISBLANK(#REF!),$E5="ΌΧΙ"),"",MIN(3,0.5*INT((Q5*12+R5+ROUND(S5/30,0))/6)))</f>
        <v>2</v>
      </c>
      <c r="AI5" s="20">
        <f>IF(OR(ISBLANK(#REF!),$E5="ΌΧΙ"),"",0.2*(T5*12+U5+ROUND(V5/30,0)))</f>
        <v>3.2</v>
      </c>
      <c r="AJ5" s="24">
        <f>IF(OR(ISBLANK(#REF!),$E5="ΌΧΙ"),"",IF(W5&gt;80%,4,IF(AND(W5&gt;=67%,W5&lt;=80%),3,0)))</f>
        <v>0</v>
      </c>
      <c r="AK5" s="24">
        <f>IF(OR(ISBLANK(#REF!),$E5="ΌΧΙ"),"",IF(COUNTIFS(X5:Z5,"&gt;=67%")=1,2,IF(COUNTIFS(X5:Z5,"&gt;=67%")=2,5,IF(COUNTIFS(X5:Z5,"&gt;=67%")=3,10,0))))</f>
        <v>0</v>
      </c>
      <c r="AL5" s="24">
        <f>IF(OR(ISBLANK(#REF!),$E5="ΌΧΙ"),"",IF(AA5="ΠΟΛΥΤΕΚΝΟΣ",2,IF(AA5="ΤΡΙΤΕΚΝΟΣ",1,0)))</f>
        <v>0</v>
      </c>
      <c r="AM5" s="24">
        <f t="shared" si="0"/>
        <v>7.1550000000000002</v>
      </c>
      <c r="AN5" s="8" t="s">
        <v>354</v>
      </c>
    </row>
    <row r="6" spans="1:40" s="8" customFormat="1">
      <c r="A6" s="25">
        <f>IF(ISBLANK(#REF!),"",IF(ISNUMBER(A5),A5+1,1))</f>
        <v>5</v>
      </c>
      <c r="B6" s="8" t="s">
        <v>92</v>
      </c>
      <c r="C6" s="21" t="s">
        <v>93</v>
      </c>
      <c r="D6" s="8" t="s">
        <v>94</v>
      </c>
      <c r="E6" s="22" t="s">
        <v>12</v>
      </c>
      <c r="F6" s="21" t="s">
        <v>50</v>
      </c>
      <c r="G6" s="8" t="s">
        <v>70</v>
      </c>
      <c r="H6" s="8" t="s">
        <v>11</v>
      </c>
      <c r="I6" s="8" t="s">
        <v>12</v>
      </c>
      <c r="J6" s="34">
        <v>39388</v>
      </c>
      <c r="K6" s="8" t="s">
        <v>61</v>
      </c>
      <c r="L6" s="72">
        <v>7.31</v>
      </c>
      <c r="M6" s="22" t="s">
        <v>14</v>
      </c>
      <c r="N6" s="12" t="s">
        <v>14</v>
      </c>
      <c r="O6" s="12" t="s">
        <v>14</v>
      </c>
      <c r="P6" s="12" t="s">
        <v>14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10">
        <v>0</v>
      </c>
      <c r="X6" s="10">
        <v>0</v>
      </c>
      <c r="Y6" s="10">
        <v>0</v>
      </c>
      <c r="Z6" s="10">
        <v>0</v>
      </c>
      <c r="AA6" s="12" t="s">
        <v>38</v>
      </c>
      <c r="AB6" s="12" t="s">
        <v>14</v>
      </c>
      <c r="AC6" s="12" t="s">
        <v>14</v>
      </c>
      <c r="AD6" s="20">
        <f>IF(OR(ISBLANK(#REF!),$E6="ΌΧΙ"),"",IF(L6&gt;5,0.5*(L6-5),0))</f>
        <v>1.1549999999999998</v>
      </c>
      <c r="AE6" s="20">
        <f>IF(OR(ISBLANK(#REF!),$E6="ΌΧΙ"),"",IF(M6="ΝΑΙ",6,(IF(O6="ΝΑΙ",4,0))))</f>
        <v>0</v>
      </c>
      <c r="AF6" s="20">
        <f>IF(OR(ISBLANK(#REF!),$E6="ΌΧΙ"),"",IF(AND(F6="ΠΕ23",H6="ΚΥΡΙΟΣ"),IF(N6="ΝΑΙ",6,(IF(P6="ΝΑΙ",2,0))),IF(N6="ΝΑΙ",3,(IF(P6="ΝΑΙ",2,0)))))</f>
        <v>0</v>
      </c>
      <c r="AG6" s="20">
        <f>IF(OR(ISBLANK(#REF!),$E6="ΌΧΙ"),"",MAX(AE6:AF6))</f>
        <v>0</v>
      </c>
      <c r="AH6" s="20">
        <f>IF(OR(ISBLANK(#REF!),$E6="ΌΧΙ"),"",MIN(3,0.5*INT((Q6*12+R6+ROUND(S6/30,0))/6)))</f>
        <v>0</v>
      </c>
      <c r="AI6" s="20">
        <f>IF(OR(ISBLANK(#REF!),$E6="ΌΧΙ"),"",0.2*(T6*12+U6+ROUND(V6/30,0)))</f>
        <v>0</v>
      </c>
      <c r="AJ6" s="24">
        <f>IF(OR(ISBLANK(#REF!),$E6="ΌΧΙ"),"",IF(W6&gt;80%,4,IF(AND(W6&gt;=67%,W6&lt;=80%),3,0)))</f>
        <v>0</v>
      </c>
      <c r="AK6" s="24">
        <f>IF(OR(ISBLANK(#REF!),$E6="ΌΧΙ"),"",IF(COUNTIFS(X6:Z6,"&gt;=67%")=1,2,IF(COUNTIFS(X6:Z6,"&gt;=67%")=2,5,IF(COUNTIFS(X6:Z6,"&gt;=67%")=3,10,0))))</f>
        <v>0</v>
      </c>
      <c r="AL6" s="24">
        <f>IF(OR(ISBLANK(#REF!),$E6="ΌΧΙ"),"",IF(AA6="ΠΟΛΥΤΕΚΝΟΣ",2,IF(AA6="ΤΡΙΤΕΚΝΟΣ",1,0)))</f>
        <v>0</v>
      </c>
      <c r="AM6" s="24">
        <f t="shared" si="0"/>
        <v>1.1549999999999998</v>
      </c>
      <c r="AN6" s="8" t="s">
        <v>360</v>
      </c>
    </row>
    <row r="7" spans="1:40" s="8" customFormat="1">
      <c r="A7" s="25">
        <f>IF(ISBLANK(#REF!),"",IF(ISNUMBER(A6),A6+1,1))</f>
        <v>6</v>
      </c>
      <c r="B7" s="8" t="s">
        <v>95</v>
      </c>
      <c r="C7" s="8" t="s">
        <v>96</v>
      </c>
      <c r="D7" s="8" t="s">
        <v>97</v>
      </c>
      <c r="E7" s="22" t="s">
        <v>12</v>
      </c>
      <c r="F7" s="8" t="s">
        <v>50</v>
      </c>
      <c r="G7" s="8" t="s">
        <v>70</v>
      </c>
      <c r="H7" s="8" t="s">
        <v>11</v>
      </c>
      <c r="I7" s="8" t="s">
        <v>14</v>
      </c>
      <c r="J7" s="34">
        <v>37417</v>
      </c>
      <c r="K7" s="8" t="s">
        <v>61</v>
      </c>
      <c r="L7" s="70">
        <v>6.65</v>
      </c>
      <c r="M7" s="12" t="s">
        <v>14</v>
      </c>
      <c r="N7" s="12" t="s">
        <v>14</v>
      </c>
      <c r="O7" s="12" t="s">
        <v>14</v>
      </c>
      <c r="P7" s="12" t="s">
        <v>14</v>
      </c>
      <c r="Q7" s="9">
        <v>0</v>
      </c>
      <c r="R7" s="9">
        <v>0</v>
      </c>
      <c r="S7" s="9">
        <v>0</v>
      </c>
      <c r="T7" s="9">
        <v>0</v>
      </c>
      <c r="U7" s="9">
        <v>5</v>
      </c>
      <c r="V7" s="9">
        <v>0</v>
      </c>
      <c r="W7" s="19">
        <v>0</v>
      </c>
      <c r="X7" s="19">
        <v>0</v>
      </c>
      <c r="Y7" s="19">
        <v>0</v>
      </c>
      <c r="Z7" s="19">
        <v>0</v>
      </c>
      <c r="AA7" s="18" t="s">
        <v>38</v>
      </c>
      <c r="AB7" s="12" t="s">
        <v>14</v>
      </c>
      <c r="AC7" s="12" t="s">
        <v>14</v>
      </c>
      <c r="AD7" s="20">
        <f>IF(OR(ISBLANK(#REF!),$E7="ΌΧΙ"),"",IF(L7&gt;5,0.5*(L7-5),0))</f>
        <v>0.82500000000000018</v>
      </c>
      <c r="AE7" s="20">
        <f>IF(OR(ISBLANK(#REF!),$E7="ΌΧΙ"),"",IF(M7="ΝΑΙ",6,(IF(O7="ΝΑΙ",4,0))))</f>
        <v>0</v>
      </c>
      <c r="AF7" s="20">
        <f>IF(OR(ISBLANK(#REF!),$E7="ΌΧΙ"),"",IF(AND(F7="ΠΕ23",H7="ΚΥΡΙΟΣ"),IF(N7="ΝΑΙ",6,(IF(P7="ΝΑΙ",2,0))),IF(N7="ΝΑΙ",3,(IF(P7="ΝΑΙ",2,0)))))</f>
        <v>0</v>
      </c>
      <c r="AG7" s="20">
        <f>IF(OR(ISBLANK(#REF!),$E7="ΌΧΙ"),"",MAX(AE7:AF7))</f>
        <v>0</v>
      </c>
      <c r="AH7" s="20">
        <f>IF(OR(ISBLANK(#REF!),$E7="ΌΧΙ"),"",MIN(3,0.5*INT((Q7*12+R7+ROUND(S7/30,0))/6)))</f>
        <v>0</v>
      </c>
      <c r="AI7" s="20">
        <f>IF(OR(ISBLANK(#REF!),$E7="ΌΧΙ"),"",0.2*(T7*12+U7+ROUND(V7/30,0)))</f>
        <v>1</v>
      </c>
      <c r="AJ7" s="24">
        <f>IF(OR(ISBLANK(#REF!),$E7="ΌΧΙ"),"",IF(W7&gt;80%,4,IF(AND(W7&gt;=67%,W7&lt;=80%),3,0)))</f>
        <v>0</v>
      </c>
      <c r="AK7" s="24">
        <f>IF(OR(ISBLANK(#REF!),$E7="ΌΧΙ"),"",IF(COUNTIFS(X7:Z7,"&gt;=67%")=1,2,IF(COUNTIFS(X7:Z7,"&gt;=67%")=2,5,IF(COUNTIFS(X7:Z7,"&gt;=67%")=3,10,0))))</f>
        <v>0</v>
      </c>
      <c r="AL7" s="24">
        <f>IF(OR(ISBLANK(#REF!),$E7="ΌΧΙ"),"",IF(AA7="ΠΟΛΥΤΕΚΝΟΣ",2,IF(AA7="ΤΡΙΤΕΚΝΟΣ",1,0)))</f>
        <v>0</v>
      </c>
      <c r="AM7" s="24">
        <f t="shared" si="0"/>
        <v>1.8250000000000002</v>
      </c>
      <c r="AN7" s="8" t="s">
        <v>354</v>
      </c>
    </row>
    <row r="8" spans="1:40" s="8" customFormat="1">
      <c r="A8" s="25">
        <f>IF(ISBLANK(#REF!),"",IF(ISNUMBER(A7),A7+1,1))</f>
        <v>7</v>
      </c>
      <c r="B8" s="8" t="s">
        <v>98</v>
      </c>
      <c r="C8" s="8" t="s">
        <v>99</v>
      </c>
      <c r="D8" s="8" t="s">
        <v>100</v>
      </c>
      <c r="E8" s="22" t="s">
        <v>12</v>
      </c>
      <c r="F8" s="8" t="s">
        <v>50</v>
      </c>
      <c r="G8" s="8" t="s">
        <v>70</v>
      </c>
      <c r="H8" s="8" t="s">
        <v>11</v>
      </c>
      <c r="I8" s="8" t="s">
        <v>14</v>
      </c>
      <c r="J8" s="34">
        <v>41214</v>
      </c>
      <c r="K8" s="8" t="s">
        <v>61</v>
      </c>
      <c r="L8" s="70">
        <v>6.75</v>
      </c>
      <c r="M8" s="12" t="s">
        <v>14</v>
      </c>
      <c r="N8" s="12" t="s">
        <v>14</v>
      </c>
      <c r="O8" s="12" t="s">
        <v>14</v>
      </c>
      <c r="P8" s="12" t="s">
        <v>14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10">
        <v>0</v>
      </c>
      <c r="X8" s="10">
        <v>0</v>
      </c>
      <c r="Y8" s="10">
        <v>0</v>
      </c>
      <c r="Z8" s="10">
        <v>0</v>
      </c>
      <c r="AA8" s="12" t="s">
        <v>38</v>
      </c>
      <c r="AB8" s="12" t="s">
        <v>14</v>
      </c>
      <c r="AC8" s="12" t="s">
        <v>14</v>
      </c>
      <c r="AD8" s="20">
        <f>IF(OR(ISBLANK(#REF!),$E8="ΌΧΙ"),"",IF(L8&gt;5,0.5*(L8-5),0))</f>
        <v>0.875</v>
      </c>
      <c r="AE8" s="20">
        <f>IF(OR(ISBLANK(#REF!),$E8="ΌΧΙ"),"",IF(M8="ΝΑΙ",6,(IF(O8="ΝΑΙ",4,0))))</f>
        <v>0</v>
      </c>
      <c r="AF8" s="20">
        <f>IF(OR(ISBLANK(#REF!),$E8="ΌΧΙ"),"",IF(AND(F8="ΠΕ23",H8="ΚΥΡΙΟΣ"),IF(N8="ΝΑΙ",6,(IF(P8="ΝΑΙ",2,0))),IF(N8="ΝΑΙ",3,(IF(P8="ΝΑΙ",2,0)))))</f>
        <v>0</v>
      </c>
      <c r="AG8" s="20">
        <f>IF(OR(ISBLANK(#REF!),$E8="ΌΧΙ"),"",MAX(AE8:AF8))</f>
        <v>0</v>
      </c>
      <c r="AH8" s="20">
        <f>IF(OR(ISBLANK(#REF!),$E8="ΌΧΙ"),"",MIN(3,0.5*INT((Q8*12+R8+ROUND(S8/30,0))/6)))</f>
        <v>0</v>
      </c>
      <c r="AI8" s="20">
        <f>IF(OR(ISBLANK(#REF!),$E8="ΌΧΙ"),"",0.2*(T8*12+U8+ROUND(V8/30,0)))</f>
        <v>0</v>
      </c>
      <c r="AJ8" s="24">
        <f>IF(OR(ISBLANK(#REF!),$E8="ΌΧΙ"),"",IF(W8&gt;80%,4,IF(AND(W8&gt;=67%,W8&lt;=80%),3,0)))</f>
        <v>0</v>
      </c>
      <c r="AK8" s="24">
        <f>IF(OR(ISBLANK(#REF!),$E8="ΌΧΙ"),"",IF(COUNTIFS(X8:Z8,"&gt;=67%")=1,2,IF(COUNTIFS(X8:Z8,"&gt;=67%")=2,5,IF(COUNTIFS(X8:Z8,"&gt;=67%")=3,10,0))))</f>
        <v>0</v>
      </c>
      <c r="AL8" s="24">
        <f>IF(OR(ISBLANK(#REF!),$E8="ΌΧΙ"),"",IF(AA8="ΠΟΛΥΤΕΚΝΟΣ",2,IF(AA8="ΤΡΙΤΕΚΝΟΣ",1,0)))</f>
        <v>0</v>
      </c>
      <c r="AM8" s="24">
        <f t="shared" si="0"/>
        <v>0.875</v>
      </c>
      <c r="AN8" s="8" t="s">
        <v>354</v>
      </c>
    </row>
    <row r="9" spans="1:40" s="8" customFormat="1">
      <c r="A9" s="25">
        <f>IF(ISBLANK(#REF!),"",IF(ISNUMBER(A8),A8+1,1))</f>
        <v>8</v>
      </c>
      <c r="B9" s="8" t="s">
        <v>90</v>
      </c>
      <c r="C9" s="18" t="s">
        <v>89</v>
      </c>
      <c r="D9" s="8" t="s">
        <v>91</v>
      </c>
      <c r="E9" s="22" t="s">
        <v>12</v>
      </c>
      <c r="F9" s="18" t="s">
        <v>50</v>
      </c>
      <c r="G9" s="8" t="s">
        <v>70</v>
      </c>
      <c r="H9" s="8" t="s">
        <v>11</v>
      </c>
      <c r="I9" s="8" t="s">
        <v>14</v>
      </c>
      <c r="J9" s="34">
        <v>41795</v>
      </c>
      <c r="K9" s="8" t="s">
        <v>61</v>
      </c>
      <c r="L9" s="71">
        <v>6.68</v>
      </c>
      <c r="M9" s="18" t="s">
        <v>14</v>
      </c>
      <c r="N9" s="12" t="s">
        <v>14</v>
      </c>
      <c r="O9" s="12" t="s">
        <v>14</v>
      </c>
      <c r="P9" s="12" t="s">
        <v>14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19">
        <v>0</v>
      </c>
      <c r="X9" s="19">
        <v>0</v>
      </c>
      <c r="Y9" s="19">
        <v>0</v>
      </c>
      <c r="Z9" s="19">
        <v>0</v>
      </c>
      <c r="AA9" s="18"/>
      <c r="AB9" s="12" t="s">
        <v>14</v>
      </c>
      <c r="AC9" s="12" t="s">
        <v>14</v>
      </c>
      <c r="AD9" s="20">
        <f>IF(OR(ISBLANK(#REF!),$E9="ΌΧΙ"),"",IF(L9&gt;5,0.5*(L9-5),0))</f>
        <v>0.83999999999999986</v>
      </c>
      <c r="AE9" s="20">
        <f>IF(OR(ISBLANK(#REF!),$E9="ΌΧΙ"),"",IF(M9="ΝΑΙ",6,(IF(O9="ΝΑΙ",4,0))))</f>
        <v>0</v>
      </c>
      <c r="AF9" s="20">
        <f>IF(OR(ISBLANK(#REF!),$E9="ΌΧΙ"),"",IF(AND(F9="ΠΕ23",H9="ΚΥΡΙΟΣ"),IF(N9="ΝΑΙ",6,(IF(P9="ΝΑΙ",2,0))),IF(N9="ΝΑΙ",3,(IF(P9="ΝΑΙ",2,0)))))</f>
        <v>0</v>
      </c>
      <c r="AG9" s="20">
        <f>IF(OR(ISBLANK(#REF!),$E9="ΌΧΙ"),"",MAX(AE9:AF9))</f>
        <v>0</v>
      </c>
      <c r="AH9" s="20">
        <f>IF(OR(ISBLANK(#REF!),$E9="ΌΧΙ"),"",MIN(3,0.5*INT((Q9*12+R9+ROUND(S9/30,0))/6)))</f>
        <v>0</v>
      </c>
      <c r="AI9" s="20">
        <f>IF(OR(ISBLANK(#REF!),$E9="ΌΧΙ"),"",0.2*(T9*12+U9+ROUND(V9/30,0)))</f>
        <v>0</v>
      </c>
      <c r="AJ9" s="24">
        <f>IF(OR(ISBLANK(#REF!),$E9="ΌΧΙ"),"",IF(W9&gt;80%,4,IF(AND(W9&gt;=67%,W9&lt;=80%),3,0)))</f>
        <v>0</v>
      </c>
      <c r="AK9" s="24">
        <f>IF(OR(ISBLANK(#REF!),$E9="ΌΧΙ"),"",IF(COUNTIFS(X9:Z9,"&gt;=67%")=1,2,IF(COUNTIFS(X9:Z9,"&gt;=67%")=2,5,IF(COUNTIFS(X9:Z9,"&gt;=67%")=3,10,0))))</f>
        <v>0</v>
      </c>
      <c r="AL9" s="24">
        <f>IF(OR(ISBLANK(#REF!),$E9="ΌΧΙ"),"",IF(AA9="ΠΟΛΥΤΕΚΝΟΣ",2,IF(AA9="ΤΡΙΤΕΚΝΟΣ",1,0)))</f>
        <v>0</v>
      </c>
      <c r="AM9" s="24">
        <f t="shared" si="0"/>
        <v>0.83999999999999986</v>
      </c>
      <c r="AN9" s="8" t="s">
        <v>358</v>
      </c>
    </row>
    <row r="10" spans="1:40" s="8" customFormat="1">
      <c r="A10" s="25">
        <f>IF(ISBLANK(#REF!),"",IF(ISNUMBER(A9),A9+1,1))</f>
        <v>9</v>
      </c>
      <c r="B10" s="8" t="s">
        <v>352</v>
      </c>
      <c r="C10" s="8" t="s">
        <v>93</v>
      </c>
      <c r="D10" s="8" t="s">
        <v>113</v>
      </c>
      <c r="E10" s="22" t="s">
        <v>12</v>
      </c>
      <c r="F10" s="8" t="s">
        <v>50</v>
      </c>
      <c r="G10" s="8" t="s">
        <v>70</v>
      </c>
      <c r="H10" s="8" t="s">
        <v>11</v>
      </c>
      <c r="I10" s="8" t="s">
        <v>14</v>
      </c>
      <c r="J10" s="34">
        <v>40347</v>
      </c>
      <c r="K10" s="8" t="s">
        <v>61</v>
      </c>
      <c r="L10" s="70">
        <v>6.33</v>
      </c>
      <c r="M10" s="12" t="s">
        <v>14</v>
      </c>
      <c r="N10" s="12" t="s">
        <v>14</v>
      </c>
      <c r="O10" s="12" t="s">
        <v>14</v>
      </c>
      <c r="P10" s="12" t="s">
        <v>14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10">
        <v>0</v>
      </c>
      <c r="X10" s="10">
        <v>0</v>
      </c>
      <c r="Y10" s="10">
        <v>0</v>
      </c>
      <c r="Z10" s="10">
        <v>0</v>
      </c>
      <c r="AA10" s="12" t="s">
        <v>38</v>
      </c>
      <c r="AB10" s="12" t="s">
        <v>14</v>
      </c>
      <c r="AC10" s="12" t="s">
        <v>14</v>
      </c>
      <c r="AD10" s="20">
        <f>IF(OR(ISBLANK(#REF!),$E10="ΌΧΙ"),"",IF(L10&gt;5,0.5*(L10-5),0))</f>
        <v>0.66500000000000004</v>
      </c>
      <c r="AE10" s="20">
        <f>IF(OR(ISBLANK(#REF!),$E10="ΌΧΙ"),"",IF(M10="ΝΑΙ",6,(IF(O10="ΝΑΙ",4,0))))</f>
        <v>0</v>
      </c>
      <c r="AF10" s="20">
        <f>IF(OR(ISBLANK(#REF!),$E10="ΌΧΙ"),"",IF(AND(F10="ΠΕ23",H10="ΚΥΡΙΟΣ"),IF(N10="ΝΑΙ",6,(IF(P10="ΝΑΙ",2,0))),IF(N10="ΝΑΙ",3,(IF(P10="ΝΑΙ",2,0)))))</f>
        <v>0</v>
      </c>
      <c r="AG10" s="20">
        <f>IF(OR(ISBLANK(#REF!),$E10="ΌΧΙ"),"",MAX(AE10:AF10))</f>
        <v>0</v>
      </c>
      <c r="AH10" s="20">
        <f>IF(OR(ISBLANK(#REF!),$E10="ΌΧΙ"),"",MIN(3,0.5*INT((Q10*12+R10+ROUND(S10/30,0))/6)))</f>
        <v>0</v>
      </c>
      <c r="AI10" s="20">
        <f>IF(OR(ISBLANK(#REF!),$E10="ΌΧΙ"),"",0.2*(T10*12+U10+ROUND(V10/30,0)))</f>
        <v>0</v>
      </c>
      <c r="AJ10" s="24">
        <f>IF(OR(ISBLANK(#REF!),$E10="ΌΧΙ"),"",IF(W10&gt;80%,4,IF(AND(W10&gt;=67%,W10&lt;=80%),3,0)))</f>
        <v>0</v>
      </c>
      <c r="AK10" s="24">
        <f>IF(OR(ISBLANK(#REF!),$E10="ΌΧΙ"),"",IF(COUNTIFS(X10:Z10,"&gt;=67%")=1,2,IF(COUNTIFS(X10:Z10,"&gt;=67%")=2,5,IF(COUNTIFS(X10:Z10,"&gt;=67%")=3,10,0))))</f>
        <v>0</v>
      </c>
      <c r="AL10" s="24">
        <f>IF(OR(ISBLANK(#REF!),$E10="ΌΧΙ"),"",IF(AA10="ΠΟΛΥΤΕΚΝΟΣ",2,IF(AA10="ΤΡΙΤΕΚΝΟΣ",1,0)))</f>
        <v>0</v>
      </c>
      <c r="AM10" s="24">
        <f t="shared" si="0"/>
        <v>0.66500000000000004</v>
      </c>
      <c r="AN10" s="8" t="s">
        <v>360</v>
      </c>
    </row>
    <row r="11" spans="1:40" s="8" customFormat="1">
      <c r="A11" s="25"/>
      <c r="E11" s="22"/>
      <c r="J11" s="34"/>
      <c r="L11" s="70"/>
      <c r="M11" s="12"/>
      <c r="N11" s="12"/>
      <c r="O11" s="12"/>
      <c r="P11" s="12"/>
      <c r="W11" s="11"/>
      <c r="X11" s="11"/>
      <c r="Y11" s="11"/>
      <c r="Z11" s="11"/>
      <c r="AA11" s="12"/>
      <c r="AB11" s="12"/>
      <c r="AC11" s="12"/>
      <c r="AD11" s="20"/>
      <c r="AE11" s="20"/>
      <c r="AF11" s="20"/>
      <c r="AG11" s="20"/>
      <c r="AH11" s="20"/>
      <c r="AI11" s="20"/>
      <c r="AJ11" s="24"/>
      <c r="AK11" s="24"/>
      <c r="AL11" s="24"/>
      <c r="AM11" s="24"/>
    </row>
    <row r="12" spans="1:40" s="8" customFormat="1">
      <c r="A12" s="25"/>
      <c r="E12" s="22"/>
      <c r="J12" s="34"/>
      <c r="L12" s="70"/>
      <c r="M12" s="12"/>
      <c r="N12" s="12"/>
      <c r="O12" s="12"/>
      <c r="P12" s="12"/>
      <c r="Q12" s="9"/>
      <c r="R12" s="9"/>
      <c r="S12" s="9"/>
      <c r="T12" s="9"/>
      <c r="U12" s="9"/>
      <c r="V12" s="9"/>
      <c r="W12" s="10"/>
      <c r="X12" s="10"/>
      <c r="Y12" s="10"/>
      <c r="Z12" s="10"/>
      <c r="AA12" s="12"/>
      <c r="AB12" s="12"/>
      <c r="AC12" s="12"/>
      <c r="AD12" s="20"/>
      <c r="AE12" s="20"/>
      <c r="AF12" s="20"/>
      <c r="AG12" s="20"/>
      <c r="AH12" s="20"/>
      <c r="AI12" s="20"/>
      <c r="AJ12" s="24"/>
      <c r="AK12" s="24"/>
      <c r="AL12" s="24"/>
      <c r="AM12" s="24"/>
    </row>
  </sheetData>
  <autoFilter ref="A1:AN10">
    <sortState ref="A2:AQ10">
      <sortCondition ref="I1:I10"/>
    </sortState>
  </autoFilter>
  <sortState ref="A2:AQ10">
    <sortCondition ref="I1"/>
  </sortState>
  <dataValidations count="11">
    <dataValidation type="list" allowBlank="1" showInputMessage="1" showErrorMessage="1" sqref="AB2:AC12 E2:E12 I2:I12 M2:P12">
      <formula1>NAI_OXI</formula1>
    </dataValidation>
    <dataValidation type="whole" allowBlank="1" showInputMessage="1" showErrorMessage="1" sqref="T2:T12 Q2:Q12">
      <formula1>0</formula1>
      <formula2>40</formula2>
    </dataValidation>
    <dataValidation type="whole" allowBlank="1" showInputMessage="1" showErrorMessage="1" sqref="U2:U12 R2:R12">
      <formula1>0</formula1>
      <formula2>11</formula2>
    </dataValidation>
    <dataValidation type="whole" allowBlank="1" showInputMessage="1" showErrorMessage="1" sqref="V2:V12 S2:S12">
      <formula1>0</formula1>
      <formula2>29</formula2>
    </dataValidation>
    <dataValidation type="decimal" allowBlank="1" showInputMessage="1" showErrorMessage="1" sqref="W2:Z12">
      <formula1>0</formula1>
      <formula2>1</formula2>
    </dataValidation>
    <dataValidation type="list" allowBlank="1" showInputMessage="1" showErrorMessage="1" sqref="AA2:AA12">
      <formula1>ΠΟΛΥΤΕΚΝΟΣ_ΤΡΙΤΕΚΝΟΣ</formula1>
    </dataValidation>
    <dataValidation type="decimal" allowBlank="1" showInputMessage="1" showErrorMessage="1" sqref="L2:L12">
      <formula1>0</formula1>
      <formula2>10</formula2>
    </dataValidation>
    <dataValidation type="list" allowBlank="1" showInputMessage="1" showErrorMessage="1" sqref="K2:K12">
      <formula1>ΑΠΑΙΤΟΥΜΕΝΟΣ_ΤΙΤΛΟΣ</formula1>
    </dataValidation>
    <dataValidation type="list" allowBlank="1" showInputMessage="1" showErrorMessage="1" sqref="H2:H12">
      <formula1>ΚΑΤΗΓΟΡΙΑ_ΠΙΝΑΚΑ</formula1>
    </dataValidation>
    <dataValidation type="list" allowBlank="1" showInputMessage="1" showErrorMessage="1" sqref="F2:F12">
      <formula1>ΚΛΑΔΟΣ_ΕΕΠ</formula1>
    </dataValidation>
    <dataValidation type="list" allowBlank="1" showInputMessage="1" showErrorMessage="1" sqref="G2:G12">
      <formula1>ΑΠΑΙΤΕΙΤΑΙ_ΔΕΝ_ΑΠΑΙΤΕΙΤΑΙ</formula1>
    </dataValidation>
  </dataValidations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>
  <sheetPr codeName="Φύλλο12"/>
  <dimension ref="A1:AN3"/>
  <sheetViews>
    <sheetView topLeftCell="AA1" workbookViewId="0">
      <selection activeCell="C3" sqref="C3"/>
    </sheetView>
  </sheetViews>
  <sheetFormatPr defaultRowHeight="15"/>
  <cols>
    <col min="2" max="2" width="16.85546875" bestFit="1" customWidth="1"/>
    <col min="3" max="3" width="13.140625" bestFit="1" customWidth="1"/>
    <col min="7" max="7" width="10.85546875" bestFit="1" customWidth="1"/>
    <col min="10" max="10" width="10.7109375" bestFit="1" customWidth="1"/>
    <col min="40" max="40" width="75.5703125" bestFit="1" customWidth="1"/>
    <col min="42" max="42" width="67.85546875" bestFit="1" customWidth="1"/>
  </cols>
  <sheetData>
    <row r="1" spans="1:40" ht="173.2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</row>
    <row r="2" spans="1:40" s="8" customFormat="1">
      <c r="A2" s="25">
        <f>IF(ISBLANK(#REF!),"",IF(ISNUMBER(A1),A1+1,1))</f>
        <v>1</v>
      </c>
      <c r="B2" s="8" t="s">
        <v>87</v>
      </c>
      <c r="C2" s="8" t="s">
        <v>88</v>
      </c>
      <c r="D2" s="8" t="s">
        <v>89</v>
      </c>
      <c r="E2" s="22" t="s">
        <v>12</v>
      </c>
      <c r="F2" s="8" t="s">
        <v>51</v>
      </c>
      <c r="G2" s="8" t="s">
        <v>70</v>
      </c>
      <c r="H2" s="8" t="s">
        <v>11</v>
      </c>
      <c r="I2" s="8" t="s">
        <v>14</v>
      </c>
      <c r="J2" s="34">
        <v>38698</v>
      </c>
      <c r="K2" s="8" t="s">
        <v>61</v>
      </c>
      <c r="L2" s="70">
        <v>7.69</v>
      </c>
      <c r="M2" s="12" t="s">
        <v>14</v>
      </c>
      <c r="N2" s="12" t="s">
        <v>14</v>
      </c>
      <c r="O2" s="12" t="s">
        <v>14</v>
      </c>
      <c r="P2" s="12" t="s">
        <v>14</v>
      </c>
      <c r="Q2" s="9">
        <v>2</v>
      </c>
      <c r="R2" s="9">
        <v>7</v>
      </c>
      <c r="S2" s="9">
        <v>14</v>
      </c>
      <c r="T2" s="9">
        <v>5</v>
      </c>
      <c r="U2" s="9">
        <v>3</v>
      </c>
      <c r="V2" s="9">
        <v>0</v>
      </c>
      <c r="W2" s="10">
        <v>0</v>
      </c>
      <c r="X2" s="10">
        <v>0</v>
      </c>
      <c r="Y2" s="10">
        <v>0</v>
      </c>
      <c r="Z2" s="10">
        <v>0</v>
      </c>
      <c r="AA2" s="12"/>
      <c r="AB2" s="12" t="s">
        <v>14</v>
      </c>
      <c r="AC2" s="12" t="s">
        <v>14</v>
      </c>
      <c r="AD2" s="20">
        <f>IF(OR(ISBLANK(#REF!),$E2="ΌΧΙ"),"",IF(L2&gt;5,0.5*(L2-5),0))</f>
        <v>1.3450000000000002</v>
      </c>
      <c r="AE2" s="20">
        <f>IF(OR(ISBLANK(#REF!),$E2="ΌΧΙ"),"",IF(M2="ΝΑΙ",6,(IF(O2="ΝΑΙ",4,0))))</f>
        <v>0</v>
      </c>
      <c r="AF2" s="20">
        <f>IF(OR(ISBLANK(#REF!),$E2="ΌΧΙ"),"",IF(AND(F2="ΠΕ23",H2="ΚΥΡΙΟΣ"),IF(N2="ΝΑΙ",6,(IF(P2="ΝΑΙ",2,0))),IF(N2="ΝΑΙ",3,(IF(P2="ΝΑΙ",2,0)))))</f>
        <v>0</v>
      </c>
      <c r="AG2" s="20">
        <f>IF(OR(ISBLANK(#REF!),$E2="ΌΧΙ"),"",MAX(AE2:AF2))</f>
        <v>0</v>
      </c>
      <c r="AH2" s="20">
        <f>IF(OR(ISBLANK(#REF!),$E2="ΌΧΙ"),"",MIN(3,0.5*INT((Q2*12+R2+ROUND(S2/30,0))/6)))</f>
        <v>2.5</v>
      </c>
      <c r="AI2" s="20">
        <f>IF(OR(ISBLANK(#REF!),$E2="ΌΧΙ"),"",0.2*(T2*12+U2+ROUND(V2/30,0)))</f>
        <v>12.600000000000001</v>
      </c>
      <c r="AJ2" s="24">
        <f>IF(OR(ISBLANK(#REF!),$E2="ΌΧΙ"),"",IF(W2&gt;80%,4,IF(AND(W2&gt;=67%,W2&lt;=80%),3,0)))</f>
        <v>0</v>
      </c>
      <c r="AK2" s="24">
        <f>IF(OR(ISBLANK(#REF!),$E2="ΌΧΙ"),"",IF(COUNTIFS(X2:Z2,"&gt;=67%")=1,2,IF(COUNTIFS(X2:Z2,"&gt;=67%")=2,5,IF(COUNTIFS(X2:Z2,"&gt;=67%")=3,10,0))))</f>
        <v>0</v>
      </c>
      <c r="AL2" s="24">
        <f>IF(OR(ISBLANK(#REF!),$E2="ΌΧΙ"),"",IF(AA2="ΠΟΛΥΤΕΚΝΟΣ",2,IF(AA2="ΤΡΙΤΕΚΝΟΣ",1,0)))</f>
        <v>0</v>
      </c>
      <c r="AM2" s="24">
        <f>IF($E2="ΌΧΙ","",AD2+SUM(AG2:AL2))</f>
        <v>16.445</v>
      </c>
      <c r="AN2" s="8" t="s">
        <v>354</v>
      </c>
    </row>
    <row r="3" spans="1:40" s="8" customFormat="1">
      <c r="A3" s="25">
        <v>2</v>
      </c>
      <c r="B3" s="8" t="s">
        <v>84</v>
      </c>
      <c r="C3" s="8" t="s">
        <v>85</v>
      </c>
      <c r="D3" s="8" t="s">
        <v>86</v>
      </c>
      <c r="E3" s="22" t="s">
        <v>12</v>
      </c>
      <c r="F3" s="8" t="s">
        <v>51</v>
      </c>
      <c r="G3" s="8" t="s">
        <v>70</v>
      </c>
      <c r="H3" s="8" t="s">
        <v>11</v>
      </c>
      <c r="I3" s="8" t="s">
        <v>14</v>
      </c>
      <c r="J3" s="34">
        <v>39371</v>
      </c>
      <c r="K3" s="8" t="s">
        <v>61</v>
      </c>
      <c r="L3" s="70">
        <v>7.94</v>
      </c>
      <c r="M3" s="12" t="s">
        <v>14</v>
      </c>
      <c r="N3" s="12" t="s">
        <v>14</v>
      </c>
      <c r="O3" s="12" t="s">
        <v>14</v>
      </c>
      <c r="P3" s="12" t="s">
        <v>14</v>
      </c>
      <c r="Q3" s="9">
        <v>4</v>
      </c>
      <c r="R3" s="9">
        <v>5</v>
      </c>
      <c r="S3" s="9">
        <v>13</v>
      </c>
      <c r="T3" s="9">
        <v>2</v>
      </c>
      <c r="U3" s="9">
        <v>2</v>
      </c>
      <c r="V3" s="9">
        <v>0</v>
      </c>
      <c r="W3" s="10">
        <v>0</v>
      </c>
      <c r="X3" s="10">
        <v>0</v>
      </c>
      <c r="Y3" s="10">
        <v>0</v>
      </c>
      <c r="Z3" s="10">
        <v>0</v>
      </c>
      <c r="AA3" s="12" t="s">
        <v>38</v>
      </c>
      <c r="AB3" s="12" t="s">
        <v>14</v>
      </c>
      <c r="AC3" s="12" t="s">
        <v>14</v>
      </c>
      <c r="AD3" s="20">
        <f>IF(OR(ISBLANK(#REF!),$E3="ΌΧΙ"),"",IF(L3&gt;5,ROUND(0.5*(L3-5),2),0))</f>
        <v>1.47</v>
      </c>
      <c r="AE3" s="20">
        <f>IF(OR(ISBLANK(#REF!),$E3="ΌΧΙ"),"",IF(M3="ΝΑΙ",6,(IF(O3="ΝΑΙ",4,0))))</f>
        <v>0</v>
      </c>
      <c r="AF3" s="20">
        <f>IF(OR(ISBLANK(#REF!),$E3="ΌΧΙ"),"",IF(AND(F3="ΠΕ23",H3="ΚΥΡΙΟΣ"),IF(N3="ΝΑΙ",6,(IF(P3="ΝΑΙ",2,0))),IF(N3="ΝΑΙ",3,(IF(P3="ΝΑΙ",2,0)))))</f>
        <v>0</v>
      </c>
      <c r="AG3" s="20">
        <f>IF(OR(ISBLANK(#REF!),$E3="ΌΧΙ"),"",MAX(AE3:AF3))</f>
        <v>0</v>
      </c>
      <c r="AH3" s="20">
        <f>IF(OR(ISBLANK(#REF!),$E3="ΌΧΙ"),"",MIN(3,0.5*INT((Q3*12+R3+ROUND(S3/30,0))/6)))</f>
        <v>3</v>
      </c>
      <c r="AI3" s="20">
        <f>IF(OR(ISBLANK(#REF!),$E3="ΌΧΙ"),"",0.2*(T3*12+U3+ROUND(V3/30,0)))</f>
        <v>5.2</v>
      </c>
      <c r="AJ3" s="24">
        <f>IF(OR(ISBLANK(#REF!),$E3="ΌΧΙ"),"",IF(W3&gt;80%,4,IF(AND(W3&gt;=67%,W3&lt;=80%),3,0)))</f>
        <v>0</v>
      </c>
      <c r="AK3" s="24">
        <f>IF(OR(ISBLANK(#REF!),$E3="ΌΧΙ"),"",IF(COUNTIFS(X3:Z3,"&gt;=67%")=1,2,IF(COUNTIFS(X3:Z3,"&gt;=67%")=2,5,IF(COUNTIFS(X3:Z3,"&gt;=67%")=3,10,0))))</f>
        <v>0</v>
      </c>
      <c r="AL3" s="24">
        <f>IF(OR(ISBLANK(#REF!),$E3="ΌΧΙ"),"",IF(AA3="ΠΟΛΥΤΕΚΝΟΣ",2,IF(AA3="ΤΡΙΤΕΚΝΟΣ",1,0)))</f>
        <v>0</v>
      </c>
      <c r="AM3" s="24">
        <f>IF($E3="ΌΧΙ","",AD3+SUM(AG3:AL3))</f>
        <v>9.67</v>
      </c>
      <c r="AN3" s="8" t="s">
        <v>353</v>
      </c>
    </row>
  </sheetData>
  <sortState ref="A2:AQ3">
    <sortCondition descending="1" ref="AM1"/>
  </sortState>
  <dataValidations count="11">
    <dataValidation type="list" allowBlank="1" showInputMessage="1" showErrorMessage="1" sqref="AB2:AC3 M2:P3 I2:I3 E2:E3">
      <formula1>NAI_OXI</formula1>
    </dataValidation>
    <dataValidation type="whole" allowBlank="1" showInputMessage="1" showErrorMessage="1" sqref="T2:T3 Q2:Q3">
      <formula1>0</formula1>
      <formula2>40</formula2>
    </dataValidation>
    <dataValidation type="whole" allowBlank="1" showInputMessage="1" showErrorMessage="1" sqref="U2:U3 R2:R3">
      <formula1>0</formula1>
      <formula2>11</formula2>
    </dataValidation>
    <dataValidation type="whole" allowBlank="1" showInputMessage="1" showErrorMessage="1" sqref="V2:V3 S2:S3">
      <formula1>0</formula1>
      <formula2>29</formula2>
    </dataValidation>
    <dataValidation type="decimal" allowBlank="1" showInputMessage="1" showErrorMessage="1" sqref="W2:Z3">
      <formula1>0</formula1>
      <formula2>1</formula2>
    </dataValidation>
    <dataValidation type="list" allowBlank="1" showInputMessage="1" showErrorMessage="1" sqref="AA2:AA3">
      <formula1>ΠΟΛΥΤΕΚΝΟΣ_ΤΡΙΤΕΚΝΟΣ</formula1>
    </dataValidation>
    <dataValidation type="decimal" allowBlank="1" showInputMessage="1" showErrorMessage="1" sqref="L2:L3">
      <formula1>0</formula1>
      <formula2>10</formula2>
    </dataValidation>
    <dataValidation type="list" allowBlank="1" showInputMessage="1" showErrorMessage="1" sqref="K2:K3">
      <formula1>ΑΠΑΙΤΟΥΜΕΝΟΣ_ΤΙΤΛΟΣ</formula1>
    </dataValidation>
    <dataValidation type="list" allowBlank="1" showInputMessage="1" showErrorMessage="1" sqref="H2:H3">
      <formula1>ΚΑΤΗΓΟΡΙΑ_ΠΙΝΑΚΑ</formula1>
    </dataValidation>
    <dataValidation type="list" allowBlank="1" showInputMessage="1" showErrorMessage="1" sqref="F2:F3">
      <formula1>ΚΛΑΔΟΣ_ΕΕΠ</formula1>
    </dataValidation>
    <dataValidation type="list" allowBlank="1" showInputMessage="1" showErrorMessage="1" sqref="G2:G3">
      <formula1>ΑΠΑΙΤΕΙΤΑΙ_ΔΕΝ_ΑΠΑΙΤΕΙΤΑΙ</formula1>
    </dataValidation>
  </dataValidations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>
  <sheetPr codeName="Φύλλο13"/>
  <dimension ref="A1:AN38"/>
  <sheetViews>
    <sheetView tabSelected="1" workbookViewId="0">
      <selection activeCell="A6" sqref="A6:XFD6"/>
    </sheetView>
  </sheetViews>
  <sheetFormatPr defaultRowHeight="15"/>
  <cols>
    <col min="2" max="2" width="19.42578125" bestFit="1" customWidth="1"/>
    <col min="3" max="3" width="23.7109375" bestFit="1" customWidth="1"/>
    <col min="4" max="4" width="15.140625" customWidth="1"/>
    <col min="7" max="7" width="16" customWidth="1"/>
    <col min="10" max="10" width="10.7109375" bestFit="1" customWidth="1"/>
    <col min="40" max="40" width="75.5703125" bestFit="1" customWidth="1"/>
    <col min="42" max="42" width="67.85546875" bestFit="1" customWidth="1"/>
  </cols>
  <sheetData>
    <row r="1" spans="1:40" ht="173.25" customHeight="1">
      <c r="A1" s="50" t="s">
        <v>68</v>
      </c>
      <c r="B1" s="51" t="s">
        <v>16</v>
      </c>
      <c r="C1" s="51" t="s">
        <v>17</v>
      </c>
      <c r="D1" s="51" t="s">
        <v>18</v>
      </c>
      <c r="E1" s="69" t="s">
        <v>83</v>
      </c>
      <c r="F1" s="52" t="s">
        <v>64</v>
      </c>
      <c r="G1" s="52" t="s">
        <v>69</v>
      </c>
      <c r="H1" s="52" t="s">
        <v>0</v>
      </c>
      <c r="I1" s="53" t="s">
        <v>80</v>
      </c>
      <c r="J1" s="75" t="s">
        <v>79</v>
      </c>
      <c r="K1" s="75" t="s">
        <v>76</v>
      </c>
      <c r="L1" s="57" t="s">
        <v>19</v>
      </c>
      <c r="M1" s="57" t="s">
        <v>77</v>
      </c>
      <c r="N1" s="57" t="s">
        <v>4</v>
      </c>
      <c r="O1" s="57" t="s">
        <v>78</v>
      </c>
      <c r="P1" s="57" t="s">
        <v>6</v>
      </c>
      <c r="Q1" s="57" t="s">
        <v>20</v>
      </c>
      <c r="R1" s="57" t="s">
        <v>21</v>
      </c>
      <c r="S1" s="57" t="s">
        <v>22</v>
      </c>
      <c r="T1" s="57" t="s">
        <v>23</v>
      </c>
      <c r="U1" s="57" t="s">
        <v>24</v>
      </c>
      <c r="V1" s="57" t="s">
        <v>25</v>
      </c>
      <c r="W1" s="57" t="s">
        <v>26</v>
      </c>
      <c r="X1" s="57" t="s">
        <v>27</v>
      </c>
      <c r="Y1" s="57" t="s">
        <v>28</v>
      </c>
      <c r="Z1" s="57" t="s">
        <v>29</v>
      </c>
      <c r="AA1" s="57" t="s">
        <v>35</v>
      </c>
      <c r="AB1" s="57" t="s">
        <v>9</v>
      </c>
      <c r="AC1" s="57" t="s">
        <v>10</v>
      </c>
      <c r="AD1" s="58" t="s">
        <v>30</v>
      </c>
      <c r="AE1" s="66" t="s">
        <v>73</v>
      </c>
      <c r="AF1" s="66" t="s">
        <v>74</v>
      </c>
      <c r="AG1" s="58" t="s">
        <v>72</v>
      </c>
      <c r="AH1" s="58" t="s">
        <v>31</v>
      </c>
      <c r="AI1" s="58" t="s">
        <v>32</v>
      </c>
      <c r="AJ1" s="58" t="s">
        <v>33</v>
      </c>
      <c r="AK1" s="58" t="s">
        <v>34</v>
      </c>
      <c r="AL1" s="58" t="s">
        <v>42</v>
      </c>
      <c r="AM1" s="59" t="s">
        <v>41</v>
      </c>
    </row>
    <row r="2" spans="1:40" s="8" customFormat="1">
      <c r="A2" s="25">
        <f>IF(ISBLANK(#REF!),"",IF(ISNUMBER(A1),A1+1,1))</f>
        <v>1</v>
      </c>
      <c r="B2" s="8" t="s">
        <v>210</v>
      </c>
      <c r="C2" s="8" t="s">
        <v>208</v>
      </c>
      <c r="D2" s="8" t="s">
        <v>94</v>
      </c>
      <c r="E2" s="22" t="s">
        <v>12</v>
      </c>
      <c r="F2" s="8" t="s">
        <v>52</v>
      </c>
      <c r="G2" s="8" t="s">
        <v>70</v>
      </c>
      <c r="H2" s="8" t="s">
        <v>11</v>
      </c>
      <c r="I2" s="8" t="s">
        <v>12</v>
      </c>
      <c r="J2" s="34">
        <v>38169</v>
      </c>
      <c r="K2" s="8" t="s">
        <v>61</v>
      </c>
      <c r="L2" s="70">
        <v>7.91</v>
      </c>
      <c r="M2" s="12" t="s">
        <v>14</v>
      </c>
      <c r="N2" s="12" t="s">
        <v>14</v>
      </c>
      <c r="O2" s="12" t="s">
        <v>14</v>
      </c>
      <c r="P2" s="12" t="s">
        <v>14</v>
      </c>
      <c r="Q2" s="8">
        <v>3</v>
      </c>
      <c r="R2" s="8">
        <v>1</v>
      </c>
      <c r="S2" s="8">
        <v>10</v>
      </c>
      <c r="T2" s="8">
        <v>4</v>
      </c>
      <c r="U2" s="8">
        <v>7</v>
      </c>
      <c r="V2" s="8">
        <v>0</v>
      </c>
      <c r="W2" s="11">
        <v>0</v>
      </c>
      <c r="X2" s="11">
        <v>0</v>
      </c>
      <c r="Y2" s="11">
        <v>0</v>
      </c>
      <c r="Z2" s="11">
        <v>0</v>
      </c>
      <c r="AA2" s="12" t="s">
        <v>38</v>
      </c>
      <c r="AB2" s="12" t="s">
        <v>14</v>
      </c>
      <c r="AC2" s="12" t="s">
        <v>14</v>
      </c>
      <c r="AD2" s="20">
        <f>IF(OR(ISBLANK(#REF!),$E2="ΌΧΙ"),"",IF(L2&gt;5,0.5*(L2-5),0))</f>
        <v>1.4550000000000001</v>
      </c>
      <c r="AE2" s="20">
        <f>IF(OR(ISBLANK(#REF!),$E2="ΌΧΙ"),"",IF(M2="ΝΑΙ",6,(IF(O2="ΝΑΙ",4,0))))</f>
        <v>0</v>
      </c>
      <c r="AF2" s="20">
        <f>IF(OR(ISBLANK(#REF!),$E2="ΌΧΙ"),"",IF(AND(F2="ΠΕ23",H2="ΚΥΡΙΟΣ"),IF(N2="ΝΑΙ",6,(IF(P2="ΝΑΙ",2,0))),IF(N2="ΝΑΙ",3,(IF(P2="ΝΑΙ",2,0)))))</f>
        <v>0</v>
      </c>
      <c r="AG2" s="20">
        <f>IF(OR(ISBLANK(#REF!),$E2="ΌΧΙ"),"",MAX(AE2:AF2))</f>
        <v>0</v>
      </c>
      <c r="AH2" s="20">
        <f>IF(OR(ISBLANK(#REF!),$E2="ΌΧΙ"),"",MIN(3,0.5*INT((Q2*12+R2+ROUND(S2/30,0))/6)))</f>
        <v>3</v>
      </c>
      <c r="AI2" s="20">
        <f>IF(OR(ISBLANK(#REF!),$E2="ΌΧΙ"),"",0.2*(T2*12+U2+ROUND(V2/30,0)))</f>
        <v>11</v>
      </c>
      <c r="AJ2" s="24">
        <f>IF(OR(ISBLANK(#REF!),$E2="ΌΧΙ"),"",IF(W2&gt;80%,4,IF(AND(W2&gt;=67%,W2&lt;=80%),3,0)))</f>
        <v>0</v>
      </c>
      <c r="AK2" s="24">
        <f>IF(OR(ISBLANK(#REF!),$E2="ΌΧΙ"),"",IF(COUNTIFS(X2:Z2,"&gt;=67%")=1,2,IF(COUNTIFS(X2:Z2,"&gt;=67%")=2,5,IF(COUNTIFS(X2:Z2,"&gt;=67%")=3,10,0))))</f>
        <v>0</v>
      </c>
      <c r="AL2" s="24">
        <f>IF(OR(ISBLANK(#REF!),$E2="ΌΧΙ"),"",IF(AA2="ΠΟΛΥΤΕΚΝΟΣ",2,IF(AA2="ΤΡΙΤΕΚΝΟΣ",1,0)))</f>
        <v>0</v>
      </c>
      <c r="AM2" s="24">
        <f t="shared" ref="AM2:AM22" si="0">IF($E2="ΌΧΙ","",AD2+SUM(AG2:AL2))</f>
        <v>15.455</v>
      </c>
      <c r="AN2" s="8" t="s">
        <v>360</v>
      </c>
    </row>
    <row r="3" spans="1:40" s="8" customFormat="1">
      <c r="A3" s="25">
        <f>IF(ISBLANK(#REF!),"",IF(ISNUMBER(A2),A2+1,1))</f>
        <v>2</v>
      </c>
      <c r="B3" s="8" t="s">
        <v>229</v>
      </c>
      <c r="C3" s="8" t="s">
        <v>173</v>
      </c>
      <c r="D3" s="8" t="s">
        <v>164</v>
      </c>
      <c r="E3" s="22" t="s">
        <v>12</v>
      </c>
      <c r="F3" s="8" t="s">
        <v>52</v>
      </c>
      <c r="G3" s="8" t="s">
        <v>70</v>
      </c>
      <c r="H3" s="8" t="s">
        <v>11</v>
      </c>
      <c r="I3" s="8" t="s">
        <v>12</v>
      </c>
      <c r="J3" s="34">
        <v>38638</v>
      </c>
      <c r="K3" s="8" t="s">
        <v>61</v>
      </c>
      <c r="L3" s="70">
        <v>7.3</v>
      </c>
      <c r="M3" s="12" t="s">
        <v>14</v>
      </c>
      <c r="N3" s="12" t="s">
        <v>14</v>
      </c>
      <c r="O3" s="12" t="s">
        <v>14</v>
      </c>
      <c r="P3" s="12" t="s">
        <v>14</v>
      </c>
      <c r="Q3" s="8">
        <v>0</v>
      </c>
      <c r="R3" s="8">
        <v>0</v>
      </c>
      <c r="S3" s="8">
        <v>0</v>
      </c>
      <c r="T3" s="8">
        <v>4</v>
      </c>
      <c r="U3" s="8">
        <v>8</v>
      </c>
      <c r="V3" s="8">
        <v>0</v>
      </c>
      <c r="W3" s="11">
        <v>0</v>
      </c>
      <c r="X3" s="11">
        <v>0</v>
      </c>
      <c r="Y3" s="11">
        <v>0</v>
      </c>
      <c r="Z3" s="11">
        <v>0</v>
      </c>
      <c r="AA3" s="12" t="s">
        <v>38</v>
      </c>
      <c r="AB3" s="12" t="s">
        <v>14</v>
      </c>
      <c r="AC3" s="12" t="s">
        <v>14</v>
      </c>
      <c r="AD3" s="20">
        <f>IF(OR(ISBLANK(#REF!),$E3="ΌΧΙ"),"",IF(L3&gt;5,0.5*(L3-5),0))</f>
        <v>1.1499999999999999</v>
      </c>
      <c r="AE3" s="20">
        <f>IF(OR(ISBLANK(#REF!),$E3="ΌΧΙ"),"",IF(M3="ΝΑΙ",6,(IF(O3="ΝΑΙ",4,0))))</f>
        <v>0</v>
      </c>
      <c r="AF3" s="20">
        <f>IF(OR(ISBLANK(#REF!),$E3="ΌΧΙ"),"",IF(AND(F3="ΠΕ23",H3="ΚΥΡΙΟΣ"),IF(N3="ΝΑΙ",6,(IF(P3="ΝΑΙ",2,0))),IF(N3="ΝΑΙ",3,(IF(P3="ΝΑΙ",2,0)))))</f>
        <v>0</v>
      </c>
      <c r="AG3" s="20">
        <f>IF(OR(ISBLANK(#REF!),$E3="ΌΧΙ"),"",MAX(AE3:AF3))</f>
        <v>0</v>
      </c>
      <c r="AH3" s="20">
        <f>IF(OR(ISBLANK(#REF!),$E3="ΌΧΙ"),"",MIN(3,0.5*INT((Q3*12+R3+ROUND(S3/30,0))/6)))</f>
        <v>0</v>
      </c>
      <c r="AI3" s="20">
        <f>IF(OR(ISBLANK(#REF!),$E3="ΌΧΙ"),"",0.2*(T3*12+U3+ROUND(V3/30,0)))</f>
        <v>11.200000000000001</v>
      </c>
      <c r="AJ3" s="24">
        <f>IF(OR(ISBLANK(#REF!),$E3="ΌΧΙ"),"",IF(W3&gt;80%,4,IF(AND(W3&gt;=67%,W3&lt;=80%),3,0)))</f>
        <v>0</v>
      </c>
      <c r="AK3" s="24">
        <f>IF(OR(ISBLANK(#REF!),$E3="ΌΧΙ"),"",IF(COUNTIFS(X3:Z3,"&gt;=67%")=1,2,IF(COUNTIFS(X3:Z3,"&gt;=67%")=2,5,IF(COUNTIFS(X3:Z3,"&gt;=67%")=3,10,0))))</f>
        <v>0</v>
      </c>
      <c r="AL3" s="24">
        <f>IF(OR(ISBLANK(#REF!),$E3="ΌΧΙ"),"",IF(AA3="ΠΟΛΥΤΕΚΝΟΣ",2,IF(AA3="ΤΡΙΤΕΚΝΟΣ",1,0)))</f>
        <v>0</v>
      </c>
      <c r="AM3" s="24">
        <f t="shared" si="0"/>
        <v>12.350000000000001</v>
      </c>
      <c r="AN3" s="8" t="s">
        <v>354</v>
      </c>
    </row>
    <row r="4" spans="1:40" s="8" customFormat="1">
      <c r="A4" s="25">
        <f>IF(ISBLANK(#REF!),"",IF(ISNUMBER(A3),A3+1,1))</f>
        <v>3</v>
      </c>
      <c r="B4" s="8" t="s">
        <v>222</v>
      </c>
      <c r="C4" s="8" t="s">
        <v>223</v>
      </c>
      <c r="D4" s="8" t="s">
        <v>215</v>
      </c>
      <c r="E4" s="22" t="s">
        <v>12</v>
      </c>
      <c r="F4" s="8" t="s">
        <v>52</v>
      </c>
      <c r="G4" s="8" t="s">
        <v>15</v>
      </c>
      <c r="H4" s="8" t="s">
        <v>11</v>
      </c>
      <c r="I4" s="8" t="s">
        <v>12</v>
      </c>
      <c r="J4" s="34">
        <v>39049</v>
      </c>
      <c r="K4" s="8" t="s">
        <v>61</v>
      </c>
      <c r="L4" s="70">
        <v>7.22</v>
      </c>
      <c r="M4" s="12" t="s">
        <v>14</v>
      </c>
      <c r="N4" s="12" t="s">
        <v>14</v>
      </c>
      <c r="O4" s="12" t="s">
        <v>14</v>
      </c>
      <c r="P4" s="12" t="s">
        <v>12</v>
      </c>
      <c r="Q4" s="8">
        <v>0</v>
      </c>
      <c r="R4" s="8">
        <v>7</v>
      </c>
      <c r="S4" s="8">
        <v>21</v>
      </c>
      <c r="T4" s="8">
        <v>3</v>
      </c>
      <c r="U4" s="8">
        <v>6</v>
      </c>
      <c r="V4" s="8">
        <v>0</v>
      </c>
      <c r="W4" s="11">
        <v>0</v>
      </c>
      <c r="X4" s="11">
        <v>0</v>
      </c>
      <c r="Y4" s="11">
        <v>0</v>
      </c>
      <c r="Z4" s="11">
        <v>0</v>
      </c>
      <c r="AA4" s="12" t="s">
        <v>38</v>
      </c>
      <c r="AB4" s="12" t="s">
        <v>14</v>
      </c>
      <c r="AC4" s="12" t="s">
        <v>14</v>
      </c>
      <c r="AD4" s="20">
        <f>IF(OR(ISBLANK(#REF!),$E4="ΌΧΙ"),"",IF(L4&gt;5,0.5*(L4-5),0))</f>
        <v>1.1099999999999999</v>
      </c>
      <c r="AE4" s="20">
        <f>IF(OR(ISBLANK(#REF!),$E4="ΌΧΙ"),"",IF(M4="ΝΑΙ",6,(IF(O4="ΝΑΙ",4,0))))</f>
        <v>0</v>
      </c>
      <c r="AF4" s="20">
        <f>IF(OR(ISBLANK(#REF!),$E4="ΌΧΙ"),"",IF(AND(F4="ΠΕ23",H4="ΚΥΡΙΟΣ"),IF(N4="ΝΑΙ",6,(IF(P4="ΝΑΙ",2,0))),IF(N4="ΝΑΙ",3,(IF(P4="ΝΑΙ",2,0)))))</f>
        <v>2</v>
      </c>
      <c r="AG4" s="20">
        <f>IF(OR(ISBLANK(#REF!),$E4="ΌΧΙ"),"",MAX(AE4:AF4))</f>
        <v>2</v>
      </c>
      <c r="AH4" s="20">
        <f>IF(OR(ISBLANK(#REF!),$E4="ΌΧΙ"),"",MIN(3,0.5*INT((Q4*12+R4+ROUND(S4/30,0))/6)))</f>
        <v>0.5</v>
      </c>
      <c r="AI4" s="20">
        <f>IF(OR(ISBLANK(#REF!),$E4="ΌΧΙ"),"",0.2*(T4*12+U4+ROUND(V4/30,0)))</f>
        <v>8.4</v>
      </c>
      <c r="AJ4" s="24">
        <f>IF(OR(ISBLANK(#REF!),$E4="ΌΧΙ"),"",IF(W4&gt;80%,4,IF(AND(W4&gt;=67%,W4&lt;=80%),3,0)))</f>
        <v>0</v>
      </c>
      <c r="AK4" s="24">
        <f>IF(OR(ISBLANK(#REF!),$E4="ΌΧΙ"),"",IF(COUNTIFS(X4:Z4,"&gt;=67%")=1,2,IF(COUNTIFS(X4:Z4,"&gt;=67%")=2,5,IF(COUNTIFS(X4:Z4,"&gt;=67%")=3,10,0))))</f>
        <v>0</v>
      </c>
      <c r="AL4" s="24">
        <f>IF(OR(ISBLANK(#REF!),$E4="ΌΧΙ"),"",IF(AA4="ΠΟΛΥΤΕΚΝΟΣ",2,IF(AA4="ΤΡΙΤΕΚΝΟΣ",1,0)))</f>
        <v>0</v>
      </c>
      <c r="AM4" s="24">
        <f t="shared" si="0"/>
        <v>12.01</v>
      </c>
      <c r="AN4" s="8" t="s">
        <v>373</v>
      </c>
    </row>
    <row r="5" spans="1:40" s="8" customFormat="1">
      <c r="A5" s="25">
        <f>IF(ISBLANK(#REF!),"",IF(ISNUMBER(A4),A4+1,1))</f>
        <v>4</v>
      </c>
      <c r="B5" s="8" t="s">
        <v>224</v>
      </c>
      <c r="C5" s="8" t="s">
        <v>120</v>
      </c>
      <c r="D5" s="8" t="s">
        <v>137</v>
      </c>
      <c r="E5" s="22" t="s">
        <v>12</v>
      </c>
      <c r="F5" s="8" t="s">
        <v>52</v>
      </c>
      <c r="G5" s="8" t="s">
        <v>15</v>
      </c>
      <c r="H5" s="8" t="s">
        <v>11</v>
      </c>
      <c r="I5" s="8" t="s">
        <v>12</v>
      </c>
      <c r="J5" s="34">
        <v>40141</v>
      </c>
      <c r="K5" s="8" t="s">
        <v>61</v>
      </c>
      <c r="L5" s="70">
        <v>7.46</v>
      </c>
      <c r="M5" s="12" t="s">
        <v>14</v>
      </c>
      <c r="N5" s="12" t="s">
        <v>14</v>
      </c>
      <c r="O5" s="12" t="s">
        <v>14</v>
      </c>
      <c r="P5" s="12" t="s">
        <v>12</v>
      </c>
      <c r="Q5" s="8">
        <v>0</v>
      </c>
      <c r="R5" s="8">
        <v>0</v>
      </c>
      <c r="S5" s="8">
        <v>0</v>
      </c>
      <c r="T5" s="8">
        <v>3</v>
      </c>
      <c r="U5" s="8">
        <v>6</v>
      </c>
      <c r="V5" s="8">
        <v>0</v>
      </c>
      <c r="W5" s="11">
        <v>0</v>
      </c>
      <c r="X5" s="11">
        <v>0</v>
      </c>
      <c r="Y5" s="11">
        <v>0</v>
      </c>
      <c r="Z5" s="11">
        <v>0</v>
      </c>
      <c r="AA5" s="12" t="s">
        <v>38</v>
      </c>
      <c r="AB5" s="12" t="s">
        <v>12</v>
      </c>
      <c r="AC5" s="12" t="s">
        <v>14</v>
      </c>
      <c r="AD5" s="20">
        <f>IF(OR(ISBLANK(#REF!),$E5="ΌΧΙ"),"",IF(L5&gt;5,0.5*(L5-5),0))</f>
        <v>1.23</v>
      </c>
      <c r="AE5" s="20">
        <f>IF(OR(ISBLANK(#REF!),$E5="ΌΧΙ"),"",IF(M5="ΝΑΙ",6,(IF(O5="ΝΑΙ",4,0))))</f>
        <v>0</v>
      </c>
      <c r="AF5" s="20">
        <f>IF(OR(ISBLANK(#REF!),$E5="ΌΧΙ"),"",IF(AND(F5="ΠΕ23",H5="ΚΥΡΙΟΣ"),IF(N5="ΝΑΙ",6,(IF(P5="ΝΑΙ",2,0))),IF(N5="ΝΑΙ",3,(IF(P5="ΝΑΙ",2,0)))))</f>
        <v>2</v>
      </c>
      <c r="AG5" s="20">
        <f>IF(OR(ISBLANK(#REF!),$E5="ΌΧΙ"),"",MAX(AE5:AF5))</f>
        <v>2</v>
      </c>
      <c r="AH5" s="20">
        <f>IF(OR(ISBLANK(#REF!),$E5="ΌΧΙ"),"",MIN(3,0.5*INT((Q5*12+R5+ROUND(S5/30,0))/6)))</f>
        <v>0</v>
      </c>
      <c r="AI5" s="20">
        <f>IF(OR(ISBLANK(#REF!),$E5="ΌΧΙ"),"",0.2*(T5*12+U5+ROUND(V5/30,0)))</f>
        <v>8.4</v>
      </c>
      <c r="AJ5" s="24">
        <f>IF(OR(ISBLANK(#REF!),$E5="ΌΧΙ"),"",IF(W5&gt;80%,4,IF(AND(W5&gt;=67%,W5&lt;=80%),3,0)))</f>
        <v>0</v>
      </c>
      <c r="AK5" s="24">
        <f>IF(OR(ISBLANK(#REF!),$E5="ΌΧΙ"),"",IF(COUNTIFS(X5:Z5,"&gt;=67%")=1,2,IF(COUNTIFS(X5:Z5,"&gt;=67%")=2,5,IF(COUNTIFS(X5:Z5,"&gt;=67%")=3,10,0))))</f>
        <v>0</v>
      </c>
      <c r="AL5" s="24">
        <f>IF(OR(ISBLANK(#REF!),$E5="ΌΧΙ"),"",IF(AA5="ΠΟΛΥΤΕΚΝΟΣ",2,IF(AA5="ΤΡΙΤΕΚΝΟΣ",1,0)))</f>
        <v>0</v>
      </c>
      <c r="AM5" s="24">
        <f t="shared" si="0"/>
        <v>11.63</v>
      </c>
      <c r="AN5" s="8" t="s">
        <v>405</v>
      </c>
    </row>
    <row r="6" spans="1:40" s="8" customFormat="1">
      <c r="A6" s="25">
        <f>IF(ISBLANK(#REF!),"",IF(ISNUMBER(A5),A5+1,1))</f>
        <v>5</v>
      </c>
      <c r="B6" s="8" t="s">
        <v>251</v>
      </c>
      <c r="C6" s="8" t="s">
        <v>252</v>
      </c>
      <c r="D6" s="8" t="s">
        <v>97</v>
      </c>
      <c r="E6" s="22" t="s">
        <v>12</v>
      </c>
      <c r="F6" s="8" t="s">
        <v>52</v>
      </c>
      <c r="G6" s="8" t="s">
        <v>70</v>
      </c>
      <c r="H6" s="8" t="s">
        <v>11</v>
      </c>
      <c r="I6" s="8" t="s">
        <v>12</v>
      </c>
      <c r="J6" s="34">
        <v>38232</v>
      </c>
      <c r="K6" s="8" t="s">
        <v>61</v>
      </c>
      <c r="L6" s="70">
        <v>7.43</v>
      </c>
      <c r="M6" s="12" t="s">
        <v>14</v>
      </c>
      <c r="N6" s="12" t="s">
        <v>14</v>
      </c>
      <c r="O6" s="12" t="s">
        <v>14</v>
      </c>
      <c r="P6" s="12" t="s">
        <v>12</v>
      </c>
      <c r="Q6" s="8">
        <v>2</v>
      </c>
      <c r="R6" s="8">
        <v>2</v>
      </c>
      <c r="S6" s="8">
        <v>12</v>
      </c>
      <c r="T6" s="8">
        <v>1</v>
      </c>
      <c r="U6" s="8">
        <v>8</v>
      </c>
      <c r="V6" s="8">
        <v>0</v>
      </c>
      <c r="W6" s="11">
        <v>0</v>
      </c>
      <c r="X6" s="11">
        <v>0</v>
      </c>
      <c r="Y6" s="11">
        <v>0</v>
      </c>
      <c r="Z6" s="11">
        <v>0</v>
      </c>
      <c r="AA6" s="12" t="s">
        <v>38</v>
      </c>
      <c r="AB6" s="12" t="s">
        <v>12</v>
      </c>
      <c r="AC6" s="12" t="s">
        <v>14</v>
      </c>
      <c r="AD6" s="20">
        <f>IF(OR(ISBLANK(#REF!),$E6="ΌΧΙ"),"",IF(L6&gt;5,0.5*(L6-5),0))</f>
        <v>1.2149999999999999</v>
      </c>
      <c r="AE6" s="20">
        <f>IF(OR(ISBLANK(#REF!),$E6="ΌΧΙ"),"",IF(M6="ΝΑΙ",6,(IF(O6="ΝΑΙ",4,0))))</f>
        <v>0</v>
      </c>
      <c r="AF6" s="20">
        <f>IF(OR(ISBLANK(#REF!),$E6="ΌΧΙ"),"",IF(AND(F6="ΠΕ23",H6="ΚΥΡΙΟΣ"),IF(N6="ΝΑΙ",6,(IF(P6="ΝΑΙ",2,0))),IF(N6="ΝΑΙ",3,(IF(P6="ΝΑΙ",2,0)))))</f>
        <v>2</v>
      </c>
      <c r="AG6" s="20">
        <f>IF(OR(ISBLANK(#REF!),$E6="ΌΧΙ"),"",MAX(AE6:AF6))</f>
        <v>2</v>
      </c>
      <c r="AH6" s="20">
        <f>IF(OR(ISBLANK(#REF!),$E6="ΌΧΙ"),"",MIN(3,0.5*INT((Q6*12+R6+ROUND(S6/30,0))/6)))</f>
        <v>2</v>
      </c>
      <c r="AI6" s="20">
        <f>IF(OR(ISBLANK(#REF!),$E6="ΌΧΙ"),"",0.2*(T6*12+U6+ROUND(V6/30,0)))</f>
        <v>4</v>
      </c>
      <c r="AJ6" s="24">
        <f>IF(OR(ISBLANK(#REF!),$E6="ΌΧΙ"),"",IF(W6&gt;80%,4,IF(AND(W6&gt;=67%,W6&lt;=80%),3,0)))</f>
        <v>0</v>
      </c>
      <c r="AK6" s="24">
        <f>IF(OR(ISBLANK(#REF!),$E6="ΌΧΙ"),"",IF(COUNTIFS(X6:Z6,"&gt;=67%")=1,2,IF(COUNTIFS(X6:Z6,"&gt;=67%")=2,5,IF(COUNTIFS(X6:Z6,"&gt;=67%")=3,10,0))))</f>
        <v>0</v>
      </c>
      <c r="AL6" s="24">
        <f>IF(OR(ISBLANK(#REF!),$E6="ΌΧΙ"),"",IF(AA6="ΠΟΛΥΤΕΚΝΟΣ",2,IF(AA6="ΤΡΙΤΕΚΝΟΣ",1,0)))</f>
        <v>0</v>
      </c>
      <c r="AM6" s="24">
        <f t="shared" si="0"/>
        <v>9.2149999999999999</v>
      </c>
      <c r="AN6" s="8" t="s">
        <v>372</v>
      </c>
    </row>
    <row r="7" spans="1:40" s="8" customFormat="1">
      <c r="A7" s="25">
        <f>IF(ISBLANK(#REF!),"",IF(ISNUMBER(A6),A6+1,1))</f>
        <v>6</v>
      </c>
      <c r="B7" s="8" t="s">
        <v>225</v>
      </c>
      <c r="C7" s="8" t="s">
        <v>168</v>
      </c>
      <c r="D7" s="8" t="s">
        <v>130</v>
      </c>
      <c r="E7" s="22" t="s">
        <v>12</v>
      </c>
      <c r="F7" s="8" t="s">
        <v>52</v>
      </c>
      <c r="G7" s="8" t="s">
        <v>15</v>
      </c>
      <c r="H7" s="8" t="s">
        <v>11</v>
      </c>
      <c r="I7" s="8" t="s">
        <v>12</v>
      </c>
      <c r="J7" s="34">
        <v>40431</v>
      </c>
      <c r="K7" s="8" t="s">
        <v>61</v>
      </c>
      <c r="L7" s="70">
        <v>5.95</v>
      </c>
      <c r="M7" s="12" t="s">
        <v>14</v>
      </c>
      <c r="N7" s="12" t="s">
        <v>14</v>
      </c>
      <c r="O7" s="12" t="s">
        <v>14</v>
      </c>
      <c r="P7" s="12" t="s">
        <v>12</v>
      </c>
      <c r="Q7" s="8">
        <v>0</v>
      </c>
      <c r="R7" s="8">
        <v>0</v>
      </c>
      <c r="S7" s="8">
        <v>0</v>
      </c>
      <c r="T7" s="8">
        <v>2</v>
      </c>
      <c r="U7" s="8">
        <v>9</v>
      </c>
      <c r="V7" s="8">
        <v>1</v>
      </c>
      <c r="W7" s="11">
        <v>0</v>
      </c>
      <c r="X7" s="11">
        <v>0</v>
      </c>
      <c r="Y7" s="11">
        <v>0</v>
      </c>
      <c r="Z7" s="11">
        <v>0</v>
      </c>
      <c r="AA7" s="12" t="s">
        <v>38</v>
      </c>
      <c r="AB7" s="12" t="s">
        <v>12</v>
      </c>
      <c r="AC7" s="12" t="s">
        <v>14</v>
      </c>
      <c r="AD7" s="20">
        <f>IF(OR(ISBLANK(#REF!),$E7="ΌΧΙ"),"",IF(L7&gt;5,0.5*(L7-5),0))</f>
        <v>0.47500000000000009</v>
      </c>
      <c r="AE7" s="20">
        <f>IF(OR(ISBLANK(#REF!),$E7="ΌΧΙ"),"",IF(M7="ΝΑΙ",6,(IF(O7="ΝΑΙ",4,0))))</f>
        <v>0</v>
      </c>
      <c r="AF7" s="20">
        <f>IF(OR(ISBLANK(#REF!),$E7="ΌΧΙ"),"",IF(AND(F7="ΠΕ23",H7="ΚΥΡΙΟΣ"),IF(N7="ΝΑΙ",6,(IF(P7="ΝΑΙ",2,0))),IF(N7="ΝΑΙ",3,(IF(P7="ΝΑΙ",2,0)))))</f>
        <v>2</v>
      </c>
      <c r="AG7" s="20">
        <f>IF(OR(ISBLANK(#REF!),$E7="ΌΧΙ"),"",MAX(AE7:AF7))</f>
        <v>2</v>
      </c>
      <c r="AH7" s="20">
        <f>IF(OR(ISBLANK(#REF!),$E7="ΌΧΙ"),"",MIN(3,0.5*INT((Q7*12+R7+ROUND(S7/30,0))/6)))</f>
        <v>0</v>
      </c>
      <c r="AI7" s="20">
        <f>IF(OR(ISBLANK(#REF!),$E7="ΌΧΙ"),"",0.2*(T7*12+U7+ROUND(V7/30,0)))</f>
        <v>6.6000000000000005</v>
      </c>
      <c r="AJ7" s="24">
        <f>IF(OR(ISBLANK(#REF!),$E7="ΌΧΙ"),"",IF(W7&gt;80%,4,IF(AND(W7&gt;=67%,W7&lt;=80%),3,0)))</f>
        <v>0</v>
      </c>
      <c r="AK7" s="24">
        <f>IF(OR(ISBLANK(#REF!),$E7="ΌΧΙ"),"",IF(COUNTIFS(X7:Z7,"&gt;=67%")=1,2,IF(COUNTIFS(X7:Z7,"&gt;=67%")=2,5,IF(COUNTIFS(X7:Z7,"&gt;=67%")=3,10,0))))</f>
        <v>0</v>
      </c>
      <c r="AL7" s="24">
        <f>IF(OR(ISBLANK(#REF!),$E7="ΌΧΙ"),"",IF(AA7="ΠΟΛΥΤΕΚΝΟΣ",2,IF(AA7="ΤΡΙΤΕΚΝΟΣ",1,0)))</f>
        <v>0</v>
      </c>
      <c r="AM7" s="24">
        <f t="shared" si="0"/>
        <v>9.0750000000000011</v>
      </c>
      <c r="AN7" s="8" t="s">
        <v>354</v>
      </c>
    </row>
    <row r="8" spans="1:40" s="8" customFormat="1">
      <c r="A8" s="25">
        <f>IF(ISBLANK(#REF!),"",IF(ISNUMBER(A7),A7+1,1))</f>
        <v>7</v>
      </c>
      <c r="B8" s="8" t="s">
        <v>226</v>
      </c>
      <c r="C8" s="8" t="s">
        <v>197</v>
      </c>
      <c r="D8" s="8" t="s">
        <v>102</v>
      </c>
      <c r="E8" s="22" t="s">
        <v>12</v>
      </c>
      <c r="F8" s="8" t="s">
        <v>52</v>
      </c>
      <c r="G8" s="8" t="s">
        <v>70</v>
      </c>
      <c r="H8" s="8" t="s">
        <v>11</v>
      </c>
      <c r="I8" s="8" t="s">
        <v>12</v>
      </c>
      <c r="J8" s="34">
        <v>39504</v>
      </c>
      <c r="K8" s="8" t="s">
        <v>61</v>
      </c>
      <c r="L8" s="70">
        <v>7</v>
      </c>
      <c r="M8" s="12" t="s">
        <v>14</v>
      </c>
      <c r="N8" s="12" t="s">
        <v>14</v>
      </c>
      <c r="O8" s="12" t="s">
        <v>14</v>
      </c>
      <c r="P8" s="12" t="s">
        <v>12</v>
      </c>
      <c r="Q8" s="8">
        <v>0</v>
      </c>
      <c r="R8" s="8">
        <v>9</v>
      </c>
      <c r="S8" s="8">
        <v>0</v>
      </c>
      <c r="T8" s="8">
        <v>2</v>
      </c>
      <c r="U8" s="8">
        <v>1</v>
      </c>
      <c r="V8" s="8">
        <v>0</v>
      </c>
      <c r="W8" s="11">
        <v>0</v>
      </c>
      <c r="X8" s="11">
        <v>0</v>
      </c>
      <c r="Y8" s="11">
        <v>0</v>
      </c>
      <c r="Z8" s="11">
        <v>0</v>
      </c>
      <c r="AA8" s="12" t="s">
        <v>38</v>
      </c>
      <c r="AB8" s="12" t="s">
        <v>14</v>
      </c>
      <c r="AC8" s="12" t="s">
        <v>14</v>
      </c>
      <c r="AD8" s="20">
        <f>IF(OR(ISBLANK(#REF!),$E8="ΌΧΙ"),"",IF(L8&gt;5,0.5*(L8-5),0))</f>
        <v>1</v>
      </c>
      <c r="AE8" s="20">
        <f>IF(OR(ISBLANK(#REF!),$E8="ΌΧΙ"),"",IF(M8="ΝΑΙ",6,(IF(O8="ΝΑΙ",4,0))))</f>
        <v>0</v>
      </c>
      <c r="AF8" s="20">
        <f>IF(OR(ISBLANK(#REF!),$E8="ΌΧΙ"),"",IF(AND(F8="ΠΕ23",H8="ΚΥΡΙΟΣ"),IF(N8="ΝΑΙ",6,(IF(P8="ΝΑΙ",2,0))),IF(N8="ΝΑΙ",3,(IF(P8="ΝΑΙ",2,0)))))</f>
        <v>2</v>
      </c>
      <c r="AG8" s="20">
        <f>IF(OR(ISBLANK(#REF!),$E8="ΌΧΙ"),"",MAX(AE8:AF8))</f>
        <v>2</v>
      </c>
      <c r="AH8" s="20">
        <f>IF(OR(ISBLANK(#REF!),$E8="ΌΧΙ"),"",MIN(3,0.5*INT((Q8*12+R8+ROUND(S8/30,0))/6)))</f>
        <v>0.5</v>
      </c>
      <c r="AI8" s="20">
        <f>IF(OR(ISBLANK(#REF!),$E8="ΌΧΙ"),"",0.2*(T8*12+U8+ROUND(V8/30,0)))</f>
        <v>5</v>
      </c>
      <c r="AJ8" s="24">
        <f>IF(OR(ISBLANK(#REF!),$E8="ΌΧΙ"),"",IF(W8&gt;80%,4,IF(AND(W8&gt;=67%,W8&lt;=80%),3,0)))</f>
        <v>0</v>
      </c>
      <c r="AK8" s="24">
        <f>IF(OR(ISBLANK(#REF!),$E8="ΌΧΙ"),"",IF(COUNTIFS(X8:Z8,"&gt;=67%")=1,2,IF(COUNTIFS(X8:Z8,"&gt;=67%")=2,5,IF(COUNTIFS(X8:Z8,"&gt;=67%")=3,10,0))))</f>
        <v>0</v>
      </c>
      <c r="AL8" s="24">
        <f>IF(OR(ISBLANK(#REF!),$E8="ΌΧΙ"),"",IF(AA8="ΠΟΛΥΤΕΚΝΟΣ",2,IF(AA8="ΤΡΙΤΕΚΝΟΣ",1,0)))</f>
        <v>0</v>
      </c>
      <c r="AM8" s="24">
        <f t="shared" si="0"/>
        <v>8.5</v>
      </c>
      <c r="AN8" s="8" t="s">
        <v>362</v>
      </c>
    </row>
    <row r="9" spans="1:40" s="8" customFormat="1">
      <c r="A9" s="25">
        <f>IF(ISBLANK(#REF!),"",IF(ISNUMBER(A8),A8+1,1))</f>
        <v>8</v>
      </c>
      <c r="B9" s="8" t="s">
        <v>229</v>
      </c>
      <c r="C9" s="8" t="s">
        <v>265</v>
      </c>
      <c r="D9" s="8" t="s">
        <v>112</v>
      </c>
      <c r="E9" s="22" t="s">
        <v>12</v>
      </c>
      <c r="F9" s="8" t="s">
        <v>52</v>
      </c>
      <c r="G9" s="8" t="s">
        <v>15</v>
      </c>
      <c r="H9" s="8" t="s">
        <v>11</v>
      </c>
      <c r="I9" s="8" t="s">
        <v>12</v>
      </c>
      <c r="J9" s="34">
        <v>40141</v>
      </c>
      <c r="K9" s="8" t="s">
        <v>61</v>
      </c>
      <c r="L9" s="70">
        <v>5.82</v>
      </c>
      <c r="M9" s="12" t="s">
        <v>14</v>
      </c>
      <c r="N9" s="12" t="s">
        <v>14</v>
      </c>
      <c r="O9" s="12" t="s">
        <v>14</v>
      </c>
      <c r="P9" s="12" t="s">
        <v>14</v>
      </c>
      <c r="Q9" s="8">
        <v>0</v>
      </c>
      <c r="R9" s="8">
        <v>0</v>
      </c>
      <c r="S9" s="8">
        <v>0</v>
      </c>
      <c r="T9" s="8">
        <v>2</v>
      </c>
      <c r="U9" s="8">
        <v>4</v>
      </c>
      <c r="V9" s="8">
        <v>14</v>
      </c>
      <c r="W9" s="11">
        <v>0</v>
      </c>
      <c r="X9" s="11">
        <v>0</v>
      </c>
      <c r="Y9" s="11">
        <v>0</v>
      </c>
      <c r="Z9" s="11">
        <v>0</v>
      </c>
      <c r="AA9" s="12" t="s">
        <v>38</v>
      </c>
      <c r="AB9" s="12" t="s">
        <v>14</v>
      </c>
      <c r="AC9" s="12" t="s">
        <v>14</v>
      </c>
      <c r="AD9" s="20">
        <f>IF(OR(ISBLANK(#REF!),$E9="ΌΧΙ"),"",IF(L9&gt;5,0.5*(L9-5),0))</f>
        <v>0.41000000000000014</v>
      </c>
      <c r="AE9" s="20">
        <f>IF(OR(ISBLANK(#REF!),$E9="ΌΧΙ"),"",IF(M9="ΝΑΙ",6,(IF(O9="ΝΑΙ",4,0))))</f>
        <v>0</v>
      </c>
      <c r="AF9" s="20">
        <f>IF(OR(ISBLANK(#REF!),$E9="ΌΧΙ"),"",IF(AND(F9="ΠΕ23",H9="ΚΥΡΙΟΣ"),IF(N9="ΝΑΙ",6,(IF(P9="ΝΑΙ",2,0))),IF(N9="ΝΑΙ",3,(IF(P9="ΝΑΙ",2,0)))))</f>
        <v>0</v>
      </c>
      <c r="AG9" s="20">
        <f>IF(OR(ISBLANK(#REF!),$E9="ΌΧΙ"),"",MAX(AE9:AF9))</f>
        <v>0</v>
      </c>
      <c r="AH9" s="20">
        <f>IF(OR(ISBLANK(#REF!),$E9="ΌΧΙ"),"",MIN(3,0.5*INT((Q9*12+R9+ROUND(S9/30,0))/6)))</f>
        <v>0</v>
      </c>
      <c r="AI9" s="20">
        <f>IF(OR(ISBLANK(#REF!),$E9="ΌΧΙ"),"",0.2*(T9*12+U9+ROUND(V9/30,0)))</f>
        <v>5.6000000000000005</v>
      </c>
      <c r="AJ9" s="24">
        <f>IF(OR(ISBLANK(#REF!),$E9="ΌΧΙ"),"",IF(W9&gt;80%,4,IF(AND(W9&gt;=67%,W9&lt;=80%),3,0)))</f>
        <v>0</v>
      </c>
      <c r="AK9" s="24">
        <f>IF(OR(ISBLANK(#REF!),$E9="ΌΧΙ"),"",IF(COUNTIFS(X9:Z9,"&gt;=67%")=1,2,IF(COUNTIFS(X9:Z9,"&gt;=67%")=2,5,IF(COUNTIFS(X9:Z9,"&gt;=67%")=3,10,0))))</f>
        <v>0</v>
      </c>
      <c r="AL9" s="24">
        <f>IF(OR(ISBLANK(#REF!),$E9="ΌΧΙ"),"",IF(AA9="ΠΟΛΥΤΕΚΝΟΣ",2,IF(AA9="ΤΡΙΤΕΚΝΟΣ",1,0)))</f>
        <v>0</v>
      </c>
      <c r="AM9" s="24">
        <f t="shared" si="0"/>
        <v>6.0100000000000007</v>
      </c>
      <c r="AN9" s="8" t="s">
        <v>367</v>
      </c>
    </row>
    <row r="10" spans="1:40" s="8" customFormat="1">
      <c r="A10" s="25">
        <f>IF(ISBLANK(#REF!),"",IF(ISNUMBER(A9),A9+1,1))</f>
        <v>9</v>
      </c>
      <c r="B10" s="8" t="s">
        <v>214</v>
      </c>
      <c r="C10" s="8" t="s">
        <v>143</v>
      </c>
      <c r="D10" s="8" t="s">
        <v>215</v>
      </c>
      <c r="E10" s="22" t="s">
        <v>12</v>
      </c>
      <c r="F10" s="8" t="s">
        <v>52</v>
      </c>
      <c r="G10" s="8" t="s">
        <v>70</v>
      </c>
      <c r="H10" s="8" t="s">
        <v>11</v>
      </c>
      <c r="I10" s="8" t="s">
        <v>12</v>
      </c>
      <c r="J10" s="34">
        <v>39021</v>
      </c>
      <c r="K10" s="8" t="s">
        <v>61</v>
      </c>
      <c r="L10" s="70">
        <v>6.49</v>
      </c>
      <c r="M10" s="12" t="s">
        <v>14</v>
      </c>
      <c r="N10" s="12" t="s">
        <v>14</v>
      </c>
      <c r="O10" s="12" t="s">
        <v>14</v>
      </c>
      <c r="P10" s="12" t="s">
        <v>14</v>
      </c>
      <c r="Q10" s="8">
        <v>2</v>
      </c>
      <c r="R10" s="8">
        <v>3</v>
      </c>
      <c r="S10" s="8">
        <v>1</v>
      </c>
      <c r="T10" s="8">
        <v>0</v>
      </c>
      <c r="U10" s="8">
        <v>6</v>
      </c>
      <c r="V10" s="8">
        <v>13</v>
      </c>
      <c r="W10" s="11">
        <v>0</v>
      </c>
      <c r="X10" s="11">
        <v>0</v>
      </c>
      <c r="Y10" s="11">
        <v>0</v>
      </c>
      <c r="Z10" s="11">
        <v>0</v>
      </c>
      <c r="AA10" s="12" t="s">
        <v>38</v>
      </c>
      <c r="AB10" s="12" t="s">
        <v>14</v>
      </c>
      <c r="AC10" s="12" t="s">
        <v>14</v>
      </c>
      <c r="AD10" s="20">
        <f>IF(OR(ISBLANK(#REF!),$E10="ΌΧΙ"),"",IF(L10&gt;5,0.5*(L10-5),0))</f>
        <v>0.74500000000000011</v>
      </c>
      <c r="AE10" s="20">
        <f>IF(OR(ISBLANK(#REF!),$E10="ΌΧΙ"),"",IF(M10="ΝΑΙ",6,(IF(O10="ΝΑΙ",4,0))))</f>
        <v>0</v>
      </c>
      <c r="AF10" s="20">
        <f>IF(OR(ISBLANK(#REF!),$E10="ΌΧΙ"),"",IF(AND(F10="ΠΕ23",H10="ΚΥΡΙΟΣ"),IF(N10="ΝΑΙ",6,(IF(P10="ΝΑΙ",2,0))),IF(N10="ΝΑΙ",3,(IF(P10="ΝΑΙ",2,0)))))</f>
        <v>0</v>
      </c>
      <c r="AG10" s="20">
        <f>IF(OR(ISBLANK(#REF!),$E10="ΌΧΙ"),"",MAX(AE10:AF10))</f>
        <v>0</v>
      </c>
      <c r="AH10" s="20">
        <f>IF(OR(ISBLANK(#REF!),$E10="ΌΧΙ"),"",MIN(3,0.5*INT((Q10*12+R10+ROUND(S10/30,0))/6)))</f>
        <v>2</v>
      </c>
      <c r="AI10" s="20">
        <f>IF(OR(ISBLANK(#REF!),$E10="ΌΧΙ"),"",0.2*(T10*12+U10+ROUND(V10/30,0)))</f>
        <v>1.2000000000000002</v>
      </c>
      <c r="AJ10" s="24">
        <f>IF(OR(ISBLANK(#REF!),$E10="ΌΧΙ"),"",IF(W10&gt;80%,4,IF(AND(W10&gt;=67%,W10&lt;=80%),3,0)))</f>
        <v>0</v>
      </c>
      <c r="AK10" s="24">
        <f>IF(OR(ISBLANK(#REF!),$E10="ΌΧΙ"),"",IF(COUNTIFS(X10:Z10,"&gt;=67%")=1,2,IF(COUNTIFS(X10:Z10,"&gt;=67%")=2,5,IF(COUNTIFS(X10:Z10,"&gt;=67%")=3,10,0))))</f>
        <v>0</v>
      </c>
      <c r="AL10" s="24">
        <f>IF(OR(ISBLANK(#REF!),$E10="ΌΧΙ"),"",IF(AA10="ΠΟΛΥΤΕΚΝΟΣ",2,IF(AA10="ΤΡΙΤΕΚΝΟΣ",1,0)))</f>
        <v>0</v>
      </c>
      <c r="AM10" s="24">
        <f t="shared" si="0"/>
        <v>3.9450000000000003</v>
      </c>
      <c r="AN10" s="8" t="s">
        <v>380</v>
      </c>
    </row>
    <row r="11" spans="1:40" s="8" customFormat="1">
      <c r="A11" s="25">
        <f>IF(ISBLANK(#REF!),"",IF(ISNUMBER(A10),A10+1,1))</f>
        <v>10</v>
      </c>
      <c r="B11" s="8" t="s">
        <v>259</v>
      </c>
      <c r="C11" s="8" t="s">
        <v>176</v>
      </c>
      <c r="D11" s="8" t="s">
        <v>137</v>
      </c>
      <c r="E11" s="22" t="s">
        <v>12</v>
      </c>
      <c r="F11" s="8" t="s">
        <v>52</v>
      </c>
      <c r="G11" s="8" t="s">
        <v>15</v>
      </c>
      <c r="H11" s="8" t="s">
        <v>11</v>
      </c>
      <c r="I11" s="8" t="s">
        <v>12</v>
      </c>
      <c r="J11" s="34">
        <v>39785</v>
      </c>
      <c r="K11" s="8" t="s">
        <v>61</v>
      </c>
      <c r="L11" s="70">
        <v>6.29</v>
      </c>
      <c r="M11" s="12" t="s">
        <v>14</v>
      </c>
      <c r="N11" s="12" t="s">
        <v>14</v>
      </c>
      <c r="O11" s="12" t="s">
        <v>14</v>
      </c>
      <c r="P11" s="12" t="s">
        <v>14</v>
      </c>
      <c r="Q11" s="8">
        <v>0</v>
      </c>
      <c r="R11" s="8">
        <v>4</v>
      </c>
      <c r="S11" s="8">
        <v>12</v>
      </c>
      <c r="T11" s="8">
        <v>1</v>
      </c>
      <c r="U11" s="8">
        <v>3</v>
      </c>
      <c r="V11" s="8">
        <v>0</v>
      </c>
      <c r="W11" s="11">
        <v>0</v>
      </c>
      <c r="X11" s="11">
        <v>0</v>
      </c>
      <c r="Y11" s="11">
        <v>0</v>
      </c>
      <c r="Z11" s="11">
        <v>0</v>
      </c>
      <c r="AA11" s="12" t="s">
        <v>38</v>
      </c>
      <c r="AB11" s="12" t="s">
        <v>14</v>
      </c>
      <c r="AC11" s="12" t="s">
        <v>14</v>
      </c>
      <c r="AD11" s="20">
        <f>IF(OR(ISBLANK(#REF!),$E11="ΌΧΙ"),"",IF(L11&gt;5,0.5*(L11-5),0))</f>
        <v>0.64500000000000002</v>
      </c>
      <c r="AE11" s="20">
        <f>IF(OR(ISBLANK(#REF!),$E11="ΌΧΙ"),"",IF(M11="ΝΑΙ",6,(IF(O11="ΝΑΙ",4,0))))</f>
        <v>0</v>
      </c>
      <c r="AF11" s="20">
        <f>IF(OR(ISBLANK(#REF!),$E11="ΌΧΙ"),"",IF(AND(F11="ΠΕ23",H11="ΚΥΡΙΟΣ"),IF(N11="ΝΑΙ",6,(IF(P11="ΝΑΙ",2,0))),IF(N11="ΝΑΙ",3,(IF(P11="ΝΑΙ",2,0)))))</f>
        <v>0</v>
      </c>
      <c r="AG11" s="20">
        <f>IF(OR(ISBLANK(#REF!),$E11="ΌΧΙ"),"",MAX(AE11:AF11))</f>
        <v>0</v>
      </c>
      <c r="AH11" s="20">
        <f>IF(OR(ISBLANK(#REF!),$E11="ΌΧΙ"),"",MIN(3,0.5*INT((Q11*12+R11+ROUND(S11/30,0))/6)))</f>
        <v>0</v>
      </c>
      <c r="AI11" s="20">
        <f>IF(OR(ISBLANK(#REF!),$E11="ΌΧΙ"),"",0.2*(T11*12+U11+ROUND(V11/30,0)))</f>
        <v>3</v>
      </c>
      <c r="AJ11" s="24">
        <f>IF(OR(ISBLANK(#REF!),$E11="ΌΧΙ"),"",IF(W11&gt;80%,4,IF(AND(W11&gt;=67%,W11&lt;=80%),3,0)))</f>
        <v>0</v>
      </c>
      <c r="AK11" s="24">
        <f>IF(OR(ISBLANK(#REF!),$E11="ΌΧΙ"),"",IF(COUNTIFS(X11:Z11,"&gt;=67%")=1,2,IF(COUNTIFS(X11:Z11,"&gt;=67%")=2,5,IF(COUNTIFS(X11:Z11,"&gt;=67%")=3,10,0))))</f>
        <v>0</v>
      </c>
      <c r="AL11" s="24">
        <f>IF(OR(ISBLANK(#REF!),$E11="ΌΧΙ"),"",IF(AA11="ΠΟΛΥΤΕΚΝΟΣ",2,IF(AA11="ΤΡΙΤΕΚΝΟΣ",1,0)))</f>
        <v>0</v>
      </c>
      <c r="AM11" s="24">
        <f t="shared" si="0"/>
        <v>3.645</v>
      </c>
      <c r="AN11" s="8" t="s">
        <v>370</v>
      </c>
    </row>
    <row r="12" spans="1:40" s="8" customFormat="1">
      <c r="A12" s="25">
        <f>IF(ISBLANK(#REF!),"",IF(ISNUMBER(A11),A11+1,1))</f>
        <v>11</v>
      </c>
      <c r="B12" s="8" t="s">
        <v>248</v>
      </c>
      <c r="C12" s="8" t="s">
        <v>249</v>
      </c>
      <c r="D12" s="8" t="s">
        <v>112</v>
      </c>
      <c r="E12" s="22" t="s">
        <v>12</v>
      </c>
      <c r="F12" s="8" t="s">
        <v>52</v>
      </c>
      <c r="G12" s="8" t="s">
        <v>15</v>
      </c>
      <c r="H12" s="8" t="s">
        <v>11</v>
      </c>
      <c r="I12" s="8" t="s">
        <v>12</v>
      </c>
      <c r="J12" s="34">
        <v>41253</v>
      </c>
      <c r="K12" s="8" t="s">
        <v>61</v>
      </c>
      <c r="L12" s="70">
        <v>7.33</v>
      </c>
      <c r="M12" s="12" t="s">
        <v>14</v>
      </c>
      <c r="N12" s="12" t="s">
        <v>14</v>
      </c>
      <c r="O12" s="12" t="s">
        <v>14</v>
      </c>
      <c r="P12" s="12" t="s">
        <v>14</v>
      </c>
      <c r="Q12" s="8">
        <v>0</v>
      </c>
      <c r="R12" s="8">
        <v>1</v>
      </c>
      <c r="S12" s="8">
        <v>7</v>
      </c>
      <c r="T12" s="8">
        <v>0</v>
      </c>
      <c r="U12" s="8">
        <v>11</v>
      </c>
      <c r="V12" s="8">
        <v>12</v>
      </c>
      <c r="W12" s="11">
        <v>0</v>
      </c>
      <c r="X12" s="11">
        <v>0</v>
      </c>
      <c r="Y12" s="11">
        <v>0</v>
      </c>
      <c r="Z12" s="11">
        <v>0</v>
      </c>
      <c r="AA12" s="12" t="s">
        <v>38</v>
      </c>
      <c r="AB12" s="12" t="s">
        <v>14</v>
      </c>
      <c r="AC12" s="12" t="s">
        <v>14</v>
      </c>
      <c r="AD12" s="20">
        <f>IF(OR(ISBLANK(#REF!),$E12="ΌΧΙ"),"",IF(L12&gt;5,0.5*(L12-5),0))</f>
        <v>1.165</v>
      </c>
      <c r="AE12" s="20">
        <f>IF(OR(ISBLANK(#REF!),$E12="ΌΧΙ"),"",IF(M12="ΝΑΙ",6,(IF(O12="ΝΑΙ",4,0))))</f>
        <v>0</v>
      </c>
      <c r="AF12" s="20">
        <f>IF(OR(ISBLANK(#REF!),$E12="ΌΧΙ"),"",IF(AND(F12="ΠΕ23",H12="ΚΥΡΙΟΣ"),IF(N12="ΝΑΙ",6,(IF(P12="ΝΑΙ",2,0))),IF(N12="ΝΑΙ",3,(IF(P12="ΝΑΙ",2,0)))))</f>
        <v>0</v>
      </c>
      <c r="AG12" s="20">
        <f>IF(OR(ISBLANK(#REF!),$E12="ΌΧΙ"),"",MAX(AE12:AF12))</f>
        <v>0</v>
      </c>
      <c r="AH12" s="20">
        <f>IF(OR(ISBLANK(#REF!),$E12="ΌΧΙ"),"",MIN(3,0.5*INT((Q12*12+R12+ROUND(S12/30,0))/6)))</f>
        <v>0</v>
      </c>
      <c r="AI12" s="20">
        <f>IF(OR(ISBLANK(#REF!),$E12="ΌΧΙ"),"",0.2*(T12*12+U12+ROUND(V12/30,0)))</f>
        <v>2.2000000000000002</v>
      </c>
      <c r="AJ12" s="24">
        <f>IF(OR(ISBLANK(#REF!),$E12="ΌΧΙ"),"",IF(W12&gt;80%,4,IF(AND(W12&gt;=67%,W12&lt;=80%),3,0)))</f>
        <v>0</v>
      </c>
      <c r="AK12" s="24">
        <f>IF(OR(ISBLANK(#REF!),$E12="ΌΧΙ"),"",IF(COUNTIFS(X12:Z12,"&gt;=67%")=1,2,IF(COUNTIFS(X12:Z12,"&gt;=67%")=2,5,IF(COUNTIFS(X12:Z12,"&gt;=67%")=3,10,0))))</f>
        <v>0</v>
      </c>
      <c r="AL12" s="24">
        <f>IF(OR(ISBLANK(#REF!),$E12="ΌΧΙ"),"",IF(AA12="ΠΟΛΥΤΕΚΝΟΣ",2,IF(AA12="ΤΡΙΤΕΚΝΟΣ",1,0)))</f>
        <v>0</v>
      </c>
      <c r="AM12" s="24">
        <f t="shared" si="0"/>
        <v>3.3650000000000002</v>
      </c>
      <c r="AN12" s="8" t="s">
        <v>371</v>
      </c>
    </row>
    <row r="13" spans="1:40" s="8" customFormat="1">
      <c r="A13" s="25">
        <f>IF(ISBLANK(#REF!),"",IF(ISNUMBER(A12),A12+1,1))</f>
        <v>12</v>
      </c>
      <c r="B13" s="8" t="s">
        <v>216</v>
      </c>
      <c r="C13" s="8" t="s">
        <v>206</v>
      </c>
      <c r="D13" s="8" t="s">
        <v>130</v>
      </c>
      <c r="E13" s="22" t="s">
        <v>12</v>
      </c>
      <c r="F13" s="8" t="s">
        <v>52</v>
      </c>
      <c r="G13" s="8" t="s">
        <v>15</v>
      </c>
      <c r="H13" s="8" t="s">
        <v>11</v>
      </c>
      <c r="I13" s="8" t="s">
        <v>12</v>
      </c>
      <c r="J13" s="34">
        <v>42255</v>
      </c>
      <c r="K13" s="8" t="s">
        <v>61</v>
      </c>
      <c r="L13" s="70">
        <v>7.86</v>
      </c>
      <c r="M13" s="12" t="s">
        <v>14</v>
      </c>
      <c r="N13" s="12" t="s">
        <v>14</v>
      </c>
      <c r="O13" s="12" t="s">
        <v>14</v>
      </c>
      <c r="P13" s="12" t="s">
        <v>14</v>
      </c>
      <c r="Q13" s="8">
        <v>0</v>
      </c>
      <c r="R13" s="8">
        <v>0</v>
      </c>
      <c r="S13" s="8">
        <v>0</v>
      </c>
      <c r="T13" s="8">
        <v>0</v>
      </c>
      <c r="U13" s="8">
        <v>8</v>
      </c>
      <c r="V13" s="8">
        <v>1</v>
      </c>
      <c r="W13" s="11">
        <v>0</v>
      </c>
      <c r="X13" s="11">
        <v>0</v>
      </c>
      <c r="Y13" s="11">
        <v>0</v>
      </c>
      <c r="Z13" s="11">
        <v>0</v>
      </c>
      <c r="AA13" s="12" t="s">
        <v>38</v>
      </c>
      <c r="AB13" s="12" t="s">
        <v>14</v>
      </c>
      <c r="AC13" s="12" t="s">
        <v>14</v>
      </c>
      <c r="AD13" s="20">
        <f>IF(OR(ISBLANK(#REF!),$E13="ΌΧΙ"),"",IF(L13&gt;5,0.5*(L13-5),0))</f>
        <v>1.4300000000000002</v>
      </c>
      <c r="AE13" s="20">
        <f>IF(OR(ISBLANK(#REF!),$E13="ΌΧΙ"),"",IF(M13="ΝΑΙ",6,(IF(O13="ΝΑΙ",4,0))))</f>
        <v>0</v>
      </c>
      <c r="AF13" s="20">
        <f>IF(OR(ISBLANK(#REF!),$E13="ΌΧΙ"),"",IF(AND(F13="ΠΕ23",H13="ΚΥΡΙΟΣ"),IF(N13="ΝΑΙ",6,(IF(P13="ΝΑΙ",2,0))),IF(N13="ΝΑΙ",3,(IF(P13="ΝΑΙ",2,0)))))</f>
        <v>0</v>
      </c>
      <c r="AG13" s="20">
        <f>IF(OR(ISBLANK(#REF!),$E13="ΌΧΙ"),"",MAX(AE13:AF13))</f>
        <v>0</v>
      </c>
      <c r="AH13" s="20">
        <f>IF(OR(ISBLANK(#REF!),$E13="ΌΧΙ"),"",MIN(3,0.5*INT((Q13*12+R13+ROUND(S13/30,0))/6)))</f>
        <v>0</v>
      </c>
      <c r="AI13" s="20">
        <f>IF(OR(ISBLANK(#REF!),$E13="ΌΧΙ"),"",0.2*(T13*12+U13+ROUND(V13/30,0)))</f>
        <v>1.6</v>
      </c>
      <c r="AJ13" s="24">
        <f>IF(OR(ISBLANK(#REF!),$E13="ΌΧΙ"),"",IF(W13&gt;80%,4,IF(AND(W13&gt;=67%,W13&lt;=80%),3,0)))</f>
        <v>0</v>
      </c>
      <c r="AK13" s="24">
        <f>IF(OR(ISBLANK(#REF!),$E13="ΌΧΙ"),"",IF(COUNTIFS(X13:Z13,"&gt;=67%")=1,2,IF(COUNTIFS(X13:Z13,"&gt;=67%")=2,5,IF(COUNTIFS(X13:Z13,"&gt;=67%")=3,10,0))))</f>
        <v>0</v>
      </c>
      <c r="AL13" s="24">
        <f>IF(OR(ISBLANK(#REF!),$E13="ΌΧΙ"),"",IF(AA13="ΠΟΛΥΤΕΚΝΟΣ",2,IF(AA13="ΤΡΙΤΕΚΝΟΣ",1,0)))</f>
        <v>0</v>
      </c>
      <c r="AM13" s="24">
        <f t="shared" si="0"/>
        <v>3.0300000000000002</v>
      </c>
      <c r="AN13" s="8" t="s">
        <v>381</v>
      </c>
    </row>
    <row r="14" spans="1:40" s="8" customFormat="1">
      <c r="A14" s="25">
        <f>IF(ISBLANK(#REF!),"",IF(ISNUMBER(A13),A13+1,1))</f>
        <v>13</v>
      </c>
      <c r="B14" s="8" t="s">
        <v>241</v>
      </c>
      <c r="C14" s="8" t="s">
        <v>242</v>
      </c>
      <c r="D14" s="8" t="s">
        <v>89</v>
      </c>
      <c r="E14" s="22" t="s">
        <v>12</v>
      </c>
      <c r="F14" s="8" t="s">
        <v>52</v>
      </c>
      <c r="G14" s="8" t="s">
        <v>15</v>
      </c>
      <c r="H14" s="8" t="s">
        <v>11</v>
      </c>
      <c r="I14" s="8" t="s">
        <v>12</v>
      </c>
      <c r="J14" s="34">
        <v>42255</v>
      </c>
      <c r="K14" s="8" t="s">
        <v>61</v>
      </c>
      <c r="L14" s="70">
        <v>7.76</v>
      </c>
      <c r="M14" s="12" t="s">
        <v>14</v>
      </c>
      <c r="N14" s="12" t="s">
        <v>14</v>
      </c>
      <c r="O14" s="12" t="s">
        <v>14</v>
      </c>
      <c r="P14" s="12" t="s">
        <v>14</v>
      </c>
      <c r="Q14" s="8">
        <v>0</v>
      </c>
      <c r="R14" s="8">
        <v>0</v>
      </c>
      <c r="S14" s="8">
        <v>0</v>
      </c>
      <c r="T14" s="8">
        <v>0</v>
      </c>
      <c r="U14" s="8">
        <v>7</v>
      </c>
      <c r="V14" s="8">
        <v>22</v>
      </c>
      <c r="W14" s="11">
        <v>0</v>
      </c>
      <c r="X14" s="11">
        <v>0</v>
      </c>
      <c r="Y14" s="11">
        <v>0</v>
      </c>
      <c r="Z14" s="11">
        <v>0</v>
      </c>
      <c r="AA14" s="12" t="s">
        <v>38</v>
      </c>
      <c r="AB14" s="12" t="s">
        <v>14</v>
      </c>
      <c r="AC14" s="12" t="s">
        <v>14</v>
      </c>
      <c r="AD14" s="20">
        <f>IF(OR(ISBLANK(#REF!),$E14="ΌΧΙ"),"",IF(L14&gt;5,0.5*(L14-5),0))</f>
        <v>1.38</v>
      </c>
      <c r="AE14" s="20">
        <f>IF(OR(ISBLANK(#REF!),$E14="ΌΧΙ"),"",IF(M14="ΝΑΙ",6,(IF(O14="ΝΑΙ",4,0))))</f>
        <v>0</v>
      </c>
      <c r="AF14" s="20">
        <f>IF(OR(ISBLANK(#REF!),$E14="ΌΧΙ"),"",IF(AND(F14="ΠΕ23",H14="ΚΥΡΙΟΣ"),IF(N14="ΝΑΙ",6,(IF(P14="ΝΑΙ",2,0))),IF(N14="ΝΑΙ",3,(IF(P14="ΝΑΙ",2,0)))))</f>
        <v>0</v>
      </c>
      <c r="AG14" s="20">
        <f>IF(OR(ISBLANK(#REF!),$E14="ΌΧΙ"),"",MAX(AE14:AF14))</f>
        <v>0</v>
      </c>
      <c r="AH14" s="20">
        <f>IF(OR(ISBLANK(#REF!),$E14="ΌΧΙ"),"",MIN(3,0.5*INT((Q14*12+R14+ROUND(S14/30,0))/6)))</f>
        <v>0</v>
      </c>
      <c r="AI14" s="20">
        <f>IF(OR(ISBLANK(#REF!),$E14="ΌΧΙ"),"",0.2*(T14*12+U14+ROUND(V14/30,0)))</f>
        <v>1.6</v>
      </c>
      <c r="AJ14" s="24">
        <f>IF(OR(ISBLANK(#REF!),$E14="ΌΧΙ"),"",IF(W14&gt;80%,4,IF(AND(W14&gt;=67%,W14&lt;=80%),3,0)))</f>
        <v>0</v>
      </c>
      <c r="AK14" s="24">
        <f>IF(OR(ISBLANK(#REF!),$E14="ΌΧΙ"),"",IF(COUNTIFS(X14:Z14,"&gt;=67%")=1,2,IF(COUNTIFS(X14:Z14,"&gt;=67%")=2,5,IF(COUNTIFS(X14:Z14,"&gt;=67%")=3,10,0))))</f>
        <v>0</v>
      </c>
      <c r="AL14" s="24">
        <f>IF(OR(ISBLANK(#REF!),$E14="ΌΧΙ"),"",IF(AA14="ΠΟΛΥΤΕΚΝΟΣ",2,IF(AA14="ΤΡΙΤΕΚΝΟΣ",1,0)))</f>
        <v>0</v>
      </c>
      <c r="AM14" s="24">
        <f t="shared" si="0"/>
        <v>2.98</v>
      </c>
      <c r="AN14" s="8" t="s">
        <v>383</v>
      </c>
    </row>
    <row r="15" spans="1:40" s="8" customFormat="1">
      <c r="A15" s="25">
        <f>IF(ISBLANK(#REF!),"",IF(ISNUMBER(A14),A14+1,1))</f>
        <v>14</v>
      </c>
      <c r="B15" s="8" t="s">
        <v>255</v>
      </c>
      <c r="C15" s="8" t="s">
        <v>93</v>
      </c>
      <c r="D15" s="8" t="s">
        <v>89</v>
      </c>
      <c r="E15" s="22" t="s">
        <v>12</v>
      </c>
      <c r="F15" s="8" t="s">
        <v>52</v>
      </c>
      <c r="G15" s="8" t="s">
        <v>70</v>
      </c>
      <c r="H15" s="8" t="s">
        <v>11</v>
      </c>
      <c r="I15" s="8" t="s">
        <v>12</v>
      </c>
      <c r="J15" s="34">
        <v>39728</v>
      </c>
      <c r="K15" s="8" t="s">
        <v>61</v>
      </c>
      <c r="L15" s="70">
        <v>7.41</v>
      </c>
      <c r="M15" s="12" t="s">
        <v>14</v>
      </c>
      <c r="N15" s="12" t="s">
        <v>14</v>
      </c>
      <c r="O15" s="12" t="s">
        <v>14</v>
      </c>
      <c r="P15" s="12" t="s">
        <v>14</v>
      </c>
      <c r="Q15" s="8">
        <v>0</v>
      </c>
      <c r="R15" s="8">
        <v>0</v>
      </c>
      <c r="S15" s="8">
        <v>0</v>
      </c>
      <c r="T15" s="8">
        <v>0</v>
      </c>
      <c r="U15" s="8">
        <v>7</v>
      </c>
      <c r="V15" s="8">
        <v>22</v>
      </c>
      <c r="W15" s="11">
        <v>0</v>
      </c>
      <c r="X15" s="11">
        <v>0</v>
      </c>
      <c r="Y15" s="11">
        <v>0</v>
      </c>
      <c r="Z15" s="11">
        <v>0</v>
      </c>
      <c r="AA15" s="12" t="s">
        <v>38</v>
      </c>
      <c r="AB15" s="12" t="s">
        <v>14</v>
      </c>
      <c r="AC15" s="12" t="s">
        <v>14</v>
      </c>
      <c r="AD15" s="20">
        <f>IF(OR(ISBLANK(#REF!),$E15="ΌΧΙ"),"",IF(L15&gt;5,0.5*(L15-5),0))</f>
        <v>1.2050000000000001</v>
      </c>
      <c r="AE15" s="20">
        <f>IF(OR(ISBLANK(#REF!),$E15="ΌΧΙ"),"",IF(M15="ΝΑΙ",6,(IF(O15="ΝΑΙ",4,0))))</f>
        <v>0</v>
      </c>
      <c r="AF15" s="20">
        <f>IF(OR(ISBLANK(#REF!),$E15="ΌΧΙ"),"",IF(AND(F15="ΠΕ23",H15="ΚΥΡΙΟΣ"),IF(N15="ΝΑΙ",6,(IF(P15="ΝΑΙ",2,0))),IF(N15="ΝΑΙ",3,(IF(P15="ΝΑΙ",2,0)))))</f>
        <v>0</v>
      </c>
      <c r="AG15" s="20">
        <f>IF(OR(ISBLANK(#REF!),$E15="ΌΧΙ"),"",MAX(AE15:AF15))</f>
        <v>0</v>
      </c>
      <c r="AH15" s="20">
        <f>IF(OR(ISBLANK(#REF!),$E15="ΌΧΙ"),"",MIN(3,0.5*INT((Q15*12+R15+ROUND(S15/30,0))/6)))</f>
        <v>0</v>
      </c>
      <c r="AI15" s="20">
        <f>IF(OR(ISBLANK(#REF!),$E15="ΌΧΙ"),"",0.2*(T15*12+U15+ROUND(V15/30,0)))</f>
        <v>1.6</v>
      </c>
      <c r="AJ15" s="24">
        <f>IF(OR(ISBLANK(#REF!),$E15="ΌΧΙ"),"",IF(W15&gt;80%,4,IF(AND(W15&gt;=67%,W15&lt;=80%),3,0)))</f>
        <v>0</v>
      </c>
      <c r="AK15" s="24">
        <f>IF(OR(ISBLANK(#REF!),$E15="ΌΧΙ"),"",IF(COUNTIFS(X15:Z15,"&gt;=67%")=1,2,IF(COUNTIFS(X15:Z15,"&gt;=67%")=2,5,IF(COUNTIFS(X15:Z15,"&gt;=67%")=3,10,0))))</f>
        <v>0</v>
      </c>
      <c r="AL15" s="24">
        <f>IF(OR(ISBLANK(#REF!),$E15="ΌΧΙ"),"",IF(AA15="ΠΟΛΥΤΕΚΝΟΣ",2,IF(AA15="ΤΡΙΤΕΚΝΟΣ",1,0)))</f>
        <v>0</v>
      </c>
      <c r="AM15" s="24">
        <f t="shared" si="0"/>
        <v>2.8050000000000002</v>
      </c>
      <c r="AN15" s="8" t="s">
        <v>367</v>
      </c>
    </row>
    <row r="16" spans="1:40" s="8" customFormat="1">
      <c r="A16" s="25">
        <f>IF(ISBLANK(#REF!),"",IF(ISNUMBER(A15),A15+1,1))</f>
        <v>15</v>
      </c>
      <c r="B16" s="8" t="s">
        <v>220</v>
      </c>
      <c r="C16" s="8" t="s">
        <v>221</v>
      </c>
      <c r="D16" s="8" t="s">
        <v>103</v>
      </c>
      <c r="E16" s="22" t="s">
        <v>12</v>
      </c>
      <c r="F16" s="8" t="s">
        <v>52</v>
      </c>
      <c r="G16" s="8" t="s">
        <v>15</v>
      </c>
      <c r="H16" s="8" t="s">
        <v>11</v>
      </c>
      <c r="I16" s="8" t="s">
        <v>12</v>
      </c>
      <c r="J16" s="34">
        <v>42123</v>
      </c>
      <c r="K16" s="8" t="s">
        <v>61</v>
      </c>
      <c r="L16" s="70">
        <v>7.48</v>
      </c>
      <c r="M16" s="12" t="s">
        <v>14</v>
      </c>
      <c r="N16" s="12" t="s">
        <v>14</v>
      </c>
      <c r="O16" s="12" t="s">
        <v>14</v>
      </c>
      <c r="P16" s="12" t="s">
        <v>14</v>
      </c>
      <c r="Q16" s="8">
        <v>0</v>
      </c>
      <c r="R16" s="8">
        <v>0</v>
      </c>
      <c r="S16" s="8">
        <v>0</v>
      </c>
      <c r="T16" s="8">
        <v>0</v>
      </c>
      <c r="U16" s="8">
        <v>7</v>
      </c>
      <c r="V16" s="8">
        <v>13</v>
      </c>
      <c r="W16" s="11">
        <v>0</v>
      </c>
      <c r="X16" s="11">
        <v>0</v>
      </c>
      <c r="Y16" s="11">
        <v>0</v>
      </c>
      <c r="Z16" s="11">
        <v>0</v>
      </c>
      <c r="AA16" s="12"/>
      <c r="AB16" s="12" t="s">
        <v>14</v>
      </c>
      <c r="AC16" s="12" t="s">
        <v>14</v>
      </c>
      <c r="AD16" s="20">
        <f>IF(OR(ISBLANK(#REF!),$E16="ΌΧΙ"),"",IF(L16&gt;5,0.5*(L16-5),0))</f>
        <v>1.2400000000000002</v>
      </c>
      <c r="AE16" s="20">
        <f>IF(OR(ISBLANK(#REF!),$E16="ΌΧΙ"),"",IF(M16="ΝΑΙ",6,(IF(O16="ΝΑΙ",4,0))))</f>
        <v>0</v>
      </c>
      <c r="AF16" s="20">
        <f>IF(OR(ISBLANK(#REF!),$E16="ΌΧΙ"),"",IF(AND(F16="ΠΕ23",H16="ΚΥΡΙΟΣ"),IF(N16="ΝΑΙ",6,(IF(P16="ΝΑΙ",2,0))),IF(N16="ΝΑΙ",3,(IF(P16="ΝΑΙ",2,0)))))</f>
        <v>0</v>
      </c>
      <c r="AG16" s="20">
        <f>IF(OR(ISBLANK(#REF!),$E16="ΌΧΙ"),"",MAX(AE16:AF16))</f>
        <v>0</v>
      </c>
      <c r="AH16" s="20">
        <f>IF(OR(ISBLANK(#REF!),$E16="ΌΧΙ"),"",MIN(3,0.5*INT((Q16*12+R16+ROUND(S16/30,0))/6)))</f>
        <v>0</v>
      </c>
      <c r="AI16" s="20">
        <f>IF(OR(ISBLANK(#REF!),$E16="ΌΧΙ"),"",0.2*(T16*12+U16+ROUND(V16/30,0)))</f>
        <v>1.4000000000000001</v>
      </c>
      <c r="AJ16" s="24">
        <f>IF(OR(ISBLANK(#REF!),$E16="ΌΧΙ"),"",IF(W16&gt;80%,4,IF(AND(W16&gt;=67%,W16&lt;=80%),3,0)))</f>
        <v>0</v>
      </c>
      <c r="AK16" s="24">
        <f>IF(OR(ISBLANK(#REF!),$E16="ΌΧΙ"),"",IF(COUNTIFS(X16:Z16,"&gt;=67%")=1,2,IF(COUNTIFS(X16:Z16,"&gt;=67%")=2,5,IF(COUNTIFS(X16:Z16,"&gt;=67%")=3,10,0))))</f>
        <v>0</v>
      </c>
      <c r="AL16" s="24">
        <f>IF(OR(ISBLANK(#REF!),$E16="ΌΧΙ"),"",IF(AA16="ΠΟΛΥΤΕΚΝΟΣ",2,IF(AA16="ΤΡΙΤΕΚΝΟΣ",1,0)))</f>
        <v>0</v>
      </c>
      <c r="AM16" s="24">
        <f t="shared" si="0"/>
        <v>2.6400000000000006</v>
      </c>
      <c r="AN16" s="8" t="s">
        <v>383</v>
      </c>
    </row>
    <row r="17" spans="1:40" s="8" customFormat="1">
      <c r="A17" s="25">
        <f>IF(ISBLANK(#REF!),"",IF(ISNUMBER(A16),A16+1,1))</f>
        <v>16</v>
      </c>
      <c r="B17" s="8" t="s">
        <v>244</v>
      </c>
      <c r="C17" s="8" t="s">
        <v>245</v>
      </c>
      <c r="D17" s="8" t="s">
        <v>246</v>
      </c>
      <c r="E17" s="22" t="s">
        <v>12</v>
      </c>
      <c r="F17" s="8" t="s">
        <v>52</v>
      </c>
      <c r="G17" s="8" t="s">
        <v>15</v>
      </c>
      <c r="H17" s="8" t="s">
        <v>11</v>
      </c>
      <c r="I17" s="8" t="s">
        <v>12</v>
      </c>
      <c r="J17" s="34">
        <v>40641</v>
      </c>
      <c r="K17" s="8" t="s">
        <v>61</v>
      </c>
      <c r="L17" s="70">
        <v>6.89</v>
      </c>
      <c r="M17" s="12" t="s">
        <v>14</v>
      </c>
      <c r="N17" s="12" t="s">
        <v>14</v>
      </c>
      <c r="O17" s="12" t="s">
        <v>14</v>
      </c>
      <c r="P17" s="12" t="s">
        <v>14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11">
        <v>0</v>
      </c>
      <c r="X17" s="11">
        <v>0</v>
      </c>
      <c r="Y17" s="11">
        <v>0</v>
      </c>
      <c r="Z17" s="11">
        <v>0</v>
      </c>
      <c r="AA17" s="12" t="s">
        <v>38</v>
      </c>
      <c r="AB17" s="12" t="s">
        <v>14</v>
      </c>
      <c r="AC17" s="12" t="s">
        <v>14</v>
      </c>
      <c r="AD17" s="20">
        <f>IF(OR(ISBLANK(#REF!),$E17="ΌΧΙ"),"",IF(L17&gt;5,0.5*(L17-5),0))</f>
        <v>0.94499999999999984</v>
      </c>
      <c r="AE17" s="20">
        <f>IF(OR(ISBLANK(#REF!),$E17="ΌΧΙ"),"",IF(M17="ΝΑΙ",6,(IF(O17="ΝΑΙ",4,0))))</f>
        <v>0</v>
      </c>
      <c r="AF17" s="20">
        <f>IF(OR(ISBLANK(#REF!),$E17="ΌΧΙ"),"",IF(AND(F17="ΠΕ23",H17="ΚΥΡΙΟΣ"),IF(N17="ΝΑΙ",6,(IF(P17="ΝΑΙ",2,0))),IF(N17="ΝΑΙ",3,(IF(P17="ΝΑΙ",2,0)))))</f>
        <v>0</v>
      </c>
      <c r="AG17" s="20">
        <f>IF(OR(ISBLANK(#REF!),$E17="ΌΧΙ"),"",MAX(AE17:AF17))</f>
        <v>0</v>
      </c>
      <c r="AH17" s="20">
        <f>IF(OR(ISBLANK(#REF!),$E17="ΌΧΙ"),"",MIN(3,0.5*INT((Q17*12+R17+ROUND(S17/30,0))/6)))</f>
        <v>0</v>
      </c>
      <c r="AI17" s="20">
        <f>IF(OR(ISBLANK(#REF!),$E17="ΌΧΙ"),"",0.2*(T17*12+U17+ROUND(V17/30,0)))</f>
        <v>0</v>
      </c>
      <c r="AJ17" s="24">
        <f>IF(OR(ISBLANK(#REF!),$E17="ΌΧΙ"),"",IF(W17&gt;80%,4,IF(AND(W17&gt;=67%,W17&lt;=80%),3,0)))</f>
        <v>0</v>
      </c>
      <c r="AK17" s="24">
        <f>IF(OR(ISBLANK(#REF!),$E17="ΌΧΙ"),"",IF(COUNTIFS(X17:Z17,"&gt;=67%")=1,2,IF(COUNTIFS(X17:Z17,"&gt;=67%")=2,5,IF(COUNTIFS(X17:Z17,"&gt;=67%")=3,10,0))))</f>
        <v>0</v>
      </c>
      <c r="AL17" s="24">
        <f>IF(OR(ISBLANK(#REF!),$E17="ΌΧΙ"),"",IF(AA17="ΠΟΛΥΤΕΚΝΟΣ",2,IF(AA17="ΤΡΙΤΕΚΝΟΣ",1,0)))</f>
        <v>0</v>
      </c>
      <c r="AM17" s="24">
        <f t="shared" si="0"/>
        <v>0.94499999999999984</v>
      </c>
      <c r="AN17" s="8" t="s">
        <v>370</v>
      </c>
    </row>
    <row r="18" spans="1:40" s="8" customFormat="1">
      <c r="A18" s="25">
        <f>IF(ISBLANK(#REF!),"",IF(ISNUMBER(A17),A17+1,1))</f>
        <v>17</v>
      </c>
      <c r="B18" s="8" t="s">
        <v>250</v>
      </c>
      <c r="C18" s="8" t="s">
        <v>93</v>
      </c>
      <c r="D18" s="8" t="s">
        <v>112</v>
      </c>
      <c r="E18" s="22" t="s">
        <v>12</v>
      </c>
      <c r="F18" s="8" t="s">
        <v>52</v>
      </c>
      <c r="G18" s="8" t="s">
        <v>15</v>
      </c>
      <c r="H18" s="8" t="s">
        <v>11</v>
      </c>
      <c r="I18" s="8" t="s">
        <v>12</v>
      </c>
      <c r="J18" s="34">
        <v>41031</v>
      </c>
      <c r="K18" s="8" t="s">
        <v>61</v>
      </c>
      <c r="L18" s="70">
        <v>6.66</v>
      </c>
      <c r="M18" s="12" t="s">
        <v>14</v>
      </c>
      <c r="N18" s="12" t="s">
        <v>14</v>
      </c>
      <c r="O18" s="12" t="s">
        <v>14</v>
      </c>
      <c r="P18" s="12" t="s">
        <v>14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11">
        <v>0</v>
      </c>
      <c r="X18" s="11">
        <v>0</v>
      </c>
      <c r="Y18" s="11">
        <v>0</v>
      </c>
      <c r="Z18" s="11">
        <v>0</v>
      </c>
      <c r="AA18" s="12" t="s">
        <v>38</v>
      </c>
      <c r="AB18" s="12" t="s">
        <v>14</v>
      </c>
      <c r="AC18" s="12" t="s">
        <v>14</v>
      </c>
      <c r="AD18" s="20">
        <f>IF(OR(ISBLANK(#REF!),$E18="ΌΧΙ"),"",IF(L18&gt;5,0.5*(L18-5),0))</f>
        <v>0.83000000000000007</v>
      </c>
      <c r="AE18" s="20">
        <f>IF(OR(ISBLANK(#REF!),$E18="ΌΧΙ"),"",IF(M18="ΝΑΙ",6,(IF(O18="ΝΑΙ",4,0))))</f>
        <v>0</v>
      </c>
      <c r="AF18" s="20">
        <f>IF(OR(ISBLANK(#REF!),$E18="ΌΧΙ"),"",IF(AND(F18="ΠΕ23",H18="ΚΥΡΙΟΣ"),IF(N18="ΝΑΙ",6,(IF(P18="ΝΑΙ",2,0))),IF(N18="ΝΑΙ",3,(IF(P18="ΝΑΙ",2,0)))))</f>
        <v>0</v>
      </c>
      <c r="AG18" s="20">
        <f>IF(OR(ISBLANK(#REF!),$E18="ΌΧΙ"),"",MAX(AE18:AF18))</f>
        <v>0</v>
      </c>
      <c r="AH18" s="20">
        <f>IF(OR(ISBLANK(#REF!),$E18="ΌΧΙ"),"",MIN(3,0.5*INT((Q18*12+R18+ROUND(S18/30,0))/6)))</f>
        <v>0</v>
      </c>
      <c r="AI18" s="20">
        <f>IF(OR(ISBLANK(#REF!),$E18="ΌΧΙ"),"",0.2*(T18*12+U18+ROUND(V18/30,0)))</f>
        <v>0</v>
      </c>
      <c r="AJ18" s="24">
        <f>IF(OR(ISBLANK(#REF!),$E18="ΌΧΙ"),"",IF(W18&gt;80%,4,IF(AND(W18&gt;=67%,W18&lt;=80%),3,0)))</f>
        <v>0</v>
      </c>
      <c r="AK18" s="24">
        <f>IF(OR(ISBLANK(#REF!),$E18="ΌΧΙ"),"",IF(COUNTIFS(X18:Z18,"&gt;=67%")=1,2,IF(COUNTIFS(X18:Z18,"&gt;=67%")=2,5,IF(COUNTIFS(X18:Z18,"&gt;=67%")=3,10,0))))</f>
        <v>0</v>
      </c>
      <c r="AL18" s="24">
        <f>IF(OR(ISBLANK(#REF!),$E18="ΌΧΙ"),"",IF(AA18="ΠΟΛΥΤΕΚΝΟΣ",2,IF(AA18="ΤΡΙΤΕΚΝΟΣ",1,0)))</f>
        <v>0</v>
      </c>
      <c r="AM18" s="24">
        <f t="shared" si="0"/>
        <v>0.83000000000000007</v>
      </c>
      <c r="AN18" s="8" t="s">
        <v>356</v>
      </c>
    </row>
    <row r="19" spans="1:40" s="8" customFormat="1">
      <c r="A19" s="25">
        <f>IF(ISBLANK(#REF!),"",IF(ISNUMBER(A18),A18+1,1))</f>
        <v>18</v>
      </c>
      <c r="B19" s="8" t="s">
        <v>231</v>
      </c>
      <c r="C19" s="8" t="s">
        <v>232</v>
      </c>
      <c r="D19" s="8" t="s">
        <v>102</v>
      </c>
      <c r="E19" s="22" t="s">
        <v>12</v>
      </c>
      <c r="F19" s="8" t="s">
        <v>52</v>
      </c>
      <c r="G19" s="8" t="s">
        <v>15</v>
      </c>
      <c r="H19" s="8" t="s">
        <v>11</v>
      </c>
      <c r="I19" s="8" t="s">
        <v>12</v>
      </c>
      <c r="J19" s="34">
        <v>42333</v>
      </c>
      <c r="K19" s="8" t="s">
        <v>61</v>
      </c>
      <c r="L19" s="70">
        <v>6.43</v>
      </c>
      <c r="M19" s="12" t="s">
        <v>14</v>
      </c>
      <c r="N19" s="12" t="s">
        <v>14</v>
      </c>
      <c r="O19" s="12" t="s">
        <v>14</v>
      </c>
      <c r="P19" s="12" t="s">
        <v>14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11">
        <v>0</v>
      </c>
      <c r="X19" s="11">
        <v>0</v>
      </c>
      <c r="Y19" s="11">
        <v>0</v>
      </c>
      <c r="Z19" s="11">
        <v>0</v>
      </c>
      <c r="AA19" s="12" t="s">
        <v>38</v>
      </c>
      <c r="AB19" s="12" t="s">
        <v>14</v>
      </c>
      <c r="AC19" s="12" t="s">
        <v>14</v>
      </c>
      <c r="AD19" s="20">
        <f>IF(OR(ISBLANK(#REF!),$E19="ΌΧΙ"),"",IF(L19&gt;5,0.5*(L19-5),0))</f>
        <v>0.71499999999999986</v>
      </c>
      <c r="AE19" s="20">
        <f>IF(OR(ISBLANK(#REF!),$E19="ΌΧΙ"),"",IF(M19="ΝΑΙ",6,(IF(O19="ΝΑΙ",4,0))))</f>
        <v>0</v>
      </c>
      <c r="AF19" s="20">
        <f>IF(OR(ISBLANK(#REF!),$E19="ΌΧΙ"),"",IF(AND(F19="ΠΕ23",H19="ΚΥΡΙΟΣ"),IF(N19="ΝΑΙ",6,(IF(P19="ΝΑΙ",2,0))),IF(N19="ΝΑΙ",3,(IF(P19="ΝΑΙ",2,0)))))</f>
        <v>0</v>
      </c>
      <c r="AG19" s="20">
        <f>IF(OR(ISBLANK(#REF!),$E19="ΌΧΙ"),"",MAX(AE19:AF19))</f>
        <v>0</v>
      </c>
      <c r="AH19" s="20">
        <f>IF(OR(ISBLANK(#REF!),$E19="ΌΧΙ"),"",MIN(3,0.5*INT((Q19*12+R19+ROUND(S19/30,0))/6)))</f>
        <v>0</v>
      </c>
      <c r="AI19" s="20">
        <f>IF(OR(ISBLANK(#REF!),$E19="ΌΧΙ"),"",0.2*(T19*12+U19+ROUND(V19/30,0)))</f>
        <v>0</v>
      </c>
      <c r="AJ19" s="24">
        <f>IF(OR(ISBLANK(#REF!),$E19="ΌΧΙ"),"",IF(W19&gt;80%,4,IF(AND(W19&gt;=67%,W19&lt;=80%),3,0)))</f>
        <v>0</v>
      </c>
      <c r="AK19" s="24">
        <f>IF(OR(ISBLANK(#REF!),$E19="ΌΧΙ"),"",IF(COUNTIFS(X19:Z19,"&gt;=67%")=1,2,IF(COUNTIFS(X19:Z19,"&gt;=67%")=2,5,IF(COUNTIFS(X19:Z19,"&gt;=67%")=3,10,0))))</f>
        <v>0</v>
      </c>
      <c r="AL19" s="24">
        <f>IF(OR(ISBLANK(#REF!),$E19="ΌΧΙ"),"",IF(AA19="ΠΟΛΥΤΕΚΝΟΣ",2,IF(AA19="ΤΡΙΤΕΚΝΟΣ",1,0)))</f>
        <v>0</v>
      </c>
      <c r="AM19" s="24">
        <f t="shared" si="0"/>
        <v>0.71499999999999986</v>
      </c>
      <c r="AN19" s="8" t="s">
        <v>385</v>
      </c>
    </row>
    <row r="20" spans="1:40" s="8" customFormat="1">
      <c r="A20" s="25">
        <f>IF(ISBLANK(#REF!),"",IF(ISNUMBER(A19),A19+1,1))</f>
        <v>19</v>
      </c>
      <c r="B20" s="8" t="s">
        <v>233</v>
      </c>
      <c r="C20" s="8" t="s">
        <v>93</v>
      </c>
      <c r="D20" s="8" t="s">
        <v>161</v>
      </c>
      <c r="E20" s="22" t="s">
        <v>12</v>
      </c>
      <c r="F20" s="8" t="s">
        <v>52</v>
      </c>
      <c r="G20" s="8" t="s">
        <v>15</v>
      </c>
      <c r="H20" s="8" t="s">
        <v>11</v>
      </c>
      <c r="I20" s="8" t="s">
        <v>12</v>
      </c>
      <c r="J20" s="34">
        <v>42548</v>
      </c>
      <c r="K20" s="8" t="s">
        <v>61</v>
      </c>
      <c r="L20" s="70">
        <v>6.38</v>
      </c>
      <c r="M20" s="12" t="s">
        <v>14</v>
      </c>
      <c r="N20" s="12" t="s">
        <v>14</v>
      </c>
      <c r="O20" s="12" t="s">
        <v>14</v>
      </c>
      <c r="P20" s="12" t="s">
        <v>14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11">
        <v>0</v>
      </c>
      <c r="X20" s="11">
        <v>0</v>
      </c>
      <c r="Y20" s="11">
        <v>0</v>
      </c>
      <c r="Z20" s="11">
        <v>0</v>
      </c>
      <c r="AA20" s="12" t="s">
        <v>38</v>
      </c>
      <c r="AB20" s="12" t="s">
        <v>14</v>
      </c>
      <c r="AC20" s="12" t="s">
        <v>14</v>
      </c>
      <c r="AD20" s="20">
        <f>IF(OR(ISBLANK(#REF!),$E20="ΌΧΙ"),"",IF(L20&gt;5,0.5*(L20-5),0))</f>
        <v>0.69</v>
      </c>
      <c r="AE20" s="20">
        <f>IF(OR(ISBLANK(#REF!),$E20="ΌΧΙ"),"",IF(M20="ΝΑΙ",6,(IF(O20="ΝΑΙ",4,0))))</f>
        <v>0</v>
      </c>
      <c r="AF20" s="20">
        <f>IF(OR(ISBLANK(#REF!),$E20="ΌΧΙ"),"",IF(AND(F20="ΠΕ23",H20="ΚΥΡΙΟΣ"),IF(N20="ΝΑΙ",6,(IF(P20="ΝΑΙ",2,0))),IF(N20="ΝΑΙ",3,(IF(P20="ΝΑΙ",2,0)))))</f>
        <v>0</v>
      </c>
      <c r="AG20" s="20">
        <f>IF(OR(ISBLANK(#REF!),$E20="ΌΧΙ"),"",MAX(AE20:AF20))</f>
        <v>0</v>
      </c>
      <c r="AH20" s="20">
        <f>IF(OR(ISBLANK(#REF!),$E20="ΌΧΙ"),"",MIN(3,0.5*INT((Q20*12+R20+ROUND(S20/30,0))/6)))</f>
        <v>0</v>
      </c>
      <c r="AI20" s="20">
        <f>IF(OR(ISBLANK(#REF!),$E20="ΌΧΙ"),"",0.2*(T20*12+U20+ROUND(V20/30,0)))</f>
        <v>0</v>
      </c>
      <c r="AJ20" s="24">
        <f>IF(OR(ISBLANK(#REF!),$E20="ΌΧΙ"),"",IF(W20&gt;80%,4,IF(AND(W20&gt;=67%,W20&lt;=80%),3,0)))</f>
        <v>0</v>
      </c>
      <c r="AK20" s="24">
        <f>IF(OR(ISBLANK(#REF!),$E20="ΌΧΙ"),"",IF(COUNTIFS(X20:Z20,"&gt;=67%")=1,2,IF(COUNTIFS(X20:Z20,"&gt;=67%")=2,5,IF(COUNTIFS(X20:Z20,"&gt;=67%")=3,10,0))))</f>
        <v>0</v>
      </c>
      <c r="AL20" s="24">
        <f>IF(OR(ISBLANK(#REF!),$E20="ΌΧΙ"),"",IF(AA20="ΠΟΛΥΤΕΚΝΟΣ",2,IF(AA20="ΤΡΙΤΕΚΝΟΣ",1,0)))</f>
        <v>0</v>
      </c>
      <c r="AM20" s="24">
        <f t="shared" si="0"/>
        <v>0.69</v>
      </c>
      <c r="AN20" s="8" t="s">
        <v>406</v>
      </c>
    </row>
    <row r="21" spans="1:40" s="8" customFormat="1">
      <c r="A21" s="25">
        <f>IF(ISBLANK(#REF!),"",IF(ISNUMBER(A20),A20+1,1))</f>
        <v>20</v>
      </c>
      <c r="B21" s="8" t="s">
        <v>262</v>
      </c>
      <c r="C21" s="8" t="s">
        <v>263</v>
      </c>
      <c r="D21" s="8" t="s">
        <v>89</v>
      </c>
      <c r="E21" s="22" t="s">
        <v>12</v>
      </c>
      <c r="F21" s="8" t="s">
        <v>52</v>
      </c>
      <c r="G21" s="8" t="s">
        <v>15</v>
      </c>
      <c r="H21" s="8" t="s">
        <v>11</v>
      </c>
      <c r="I21" s="8" t="s">
        <v>12</v>
      </c>
      <c r="J21" s="34">
        <v>41592</v>
      </c>
      <c r="K21" s="8" t="s">
        <v>61</v>
      </c>
      <c r="L21" s="70">
        <v>6.37</v>
      </c>
      <c r="M21" s="12" t="s">
        <v>14</v>
      </c>
      <c r="N21" s="12" t="s">
        <v>14</v>
      </c>
      <c r="O21" s="12" t="s">
        <v>14</v>
      </c>
      <c r="P21" s="12" t="s">
        <v>14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11">
        <v>0</v>
      </c>
      <c r="X21" s="11">
        <v>0</v>
      </c>
      <c r="Y21" s="11">
        <v>0</v>
      </c>
      <c r="Z21" s="11">
        <v>0</v>
      </c>
      <c r="AA21" s="12" t="s">
        <v>38</v>
      </c>
      <c r="AB21" s="12" t="s">
        <v>12</v>
      </c>
      <c r="AC21" s="12" t="s">
        <v>14</v>
      </c>
      <c r="AD21" s="20">
        <f>IF(OR(ISBLANK(#REF!),$E21="ΌΧΙ"),"",IF(L21&gt;5,0.5*(L21-5),0))</f>
        <v>0.68500000000000005</v>
      </c>
      <c r="AE21" s="20">
        <f>IF(OR(ISBLANK(#REF!),$E21="ΌΧΙ"),"",IF(M21="ΝΑΙ",6,(IF(O21="ΝΑΙ",4,0))))</f>
        <v>0</v>
      </c>
      <c r="AF21" s="20">
        <f>IF(OR(ISBLANK(#REF!),$E21="ΌΧΙ"),"",IF(AND(F21="ΠΕ23",H21="ΚΥΡΙΟΣ"),IF(N21="ΝΑΙ",6,(IF(P21="ΝΑΙ",2,0))),IF(N21="ΝΑΙ",3,(IF(P21="ΝΑΙ",2,0)))))</f>
        <v>0</v>
      </c>
      <c r="AG21" s="20">
        <f>IF(OR(ISBLANK(#REF!),$E21="ΌΧΙ"),"",MAX(AE21:AF21))</f>
        <v>0</v>
      </c>
      <c r="AH21" s="20">
        <f>IF(OR(ISBLANK(#REF!),$E21="ΌΧΙ"),"",MIN(3,0.5*INT((Q21*12+R21+ROUND(S21/30,0))/6)))</f>
        <v>0</v>
      </c>
      <c r="AI21" s="20">
        <f>IF(OR(ISBLANK(#REF!),$E21="ΌΧΙ"),"",0.2*(T21*12+U21+ROUND(V21/30,0)))</f>
        <v>0</v>
      </c>
      <c r="AJ21" s="24">
        <f>IF(OR(ISBLANK(#REF!),$E21="ΌΧΙ"),"",IF(W21&gt;80%,4,IF(AND(W21&gt;=67%,W21&lt;=80%),3,0)))</f>
        <v>0</v>
      </c>
      <c r="AK21" s="24">
        <f>IF(OR(ISBLANK(#REF!),$E21="ΌΧΙ"),"",IF(COUNTIFS(X21:Z21,"&gt;=67%")=1,2,IF(COUNTIFS(X21:Z21,"&gt;=67%")=2,5,IF(COUNTIFS(X21:Z21,"&gt;=67%")=3,10,0))))</f>
        <v>0</v>
      </c>
      <c r="AL21" s="24">
        <f>IF(OR(ISBLANK(#REF!),$E21="ΌΧΙ"),"",IF(AA21="ΠΟΛΥΤΕΚΝΟΣ",2,IF(AA21="ΤΡΙΤΕΚΝΟΣ",1,0)))</f>
        <v>0</v>
      </c>
      <c r="AM21" s="24">
        <f t="shared" si="0"/>
        <v>0.68500000000000005</v>
      </c>
      <c r="AN21" s="8" t="s">
        <v>376</v>
      </c>
    </row>
    <row r="22" spans="1:40" s="8" customFormat="1">
      <c r="A22" s="25">
        <f>IF(ISBLANK(#REF!),"",IF(ISNUMBER(A21),A21+1,1))</f>
        <v>21</v>
      </c>
      <c r="B22" s="8" t="s">
        <v>217</v>
      </c>
      <c r="C22" s="8" t="s">
        <v>143</v>
      </c>
      <c r="D22" s="8" t="s">
        <v>102</v>
      </c>
      <c r="E22" s="22" t="s">
        <v>12</v>
      </c>
      <c r="F22" s="8" t="s">
        <v>52</v>
      </c>
      <c r="G22" s="8" t="s">
        <v>15</v>
      </c>
      <c r="H22" s="8" t="s">
        <v>11</v>
      </c>
      <c r="I22" s="8" t="s">
        <v>12</v>
      </c>
      <c r="J22" s="34">
        <v>41969</v>
      </c>
      <c r="K22" s="8" t="s">
        <v>61</v>
      </c>
      <c r="L22" s="70">
        <v>6.23</v>
      </c>
      <c r="M22" s="12" t="s">
        <v>14</v>
      </c>
      <c r="N22" s="12" t="s">
        <v>14</v>
      </c>
      <c r="O22" s="12" t="s">
        <v>14</v>
      </c>
      <c r="P22" s="12" t="s">
        <v>14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11">
        <v>0</v>
      </c>
      <c r="X22" s="11">
        <v>0</v>
      </c>
      <c r="Y22" s="11">
        <v>0</v>
      </c>
      <c r="Z22" s="11">
        <v>0</v>
      </c>
      <c r="AA22" s="12" t="s">
        <v>38</v>
      </c>
      <c r="AB22" s="12" t="s">
        <v>14</v>
      </c>
      <c r="AC22" s="12" t="s">
        <v>14</v>
      </c>
      <c r="AD22" s="20">
        <f>IF(OR(ISBLANK(#REF!),$E22="ΌΧΙ"),"",IF(L22&gt;5,0.5*(L22-5),0))</f>
        <v>0.61500000000000021</v>
      </c>
      <c r="AE22" s="20">
        <f>IF(OR(ISBLANK(#REF!),$E22="ΌΧΙ"),"",IF(M22="ΝΑΙ",6,(IF(O22="ΝΑΙ",4,0))))</f>
        <v>0</v>
      </c>
      <c r="AF22" s="20">
        <f>IF(OR(ISBLANK(#REF!),$E22="ΌΧΙ"),"",IF(AND(F22="ΠΕ23",H22="ΚΥΡΙΟΣ"),IF(N22="ΝΑΙ",6,(IF(P22="ΝΑΙ",2,0))),IF(N22="ΝΑΙ",3,(IF(P22="ΝΑΙ",2,0)))))</f>
        <v>0</v>
      </c>
      <c r="AG22" s="20">
        <f>IF(OR(ISBLANK(#REF!),$E22="ΌΧΙ"),"",MAX(AE22:AF22))</f>
        <v>0</v>
      </c>
      <c r="AH22" s="20">
        <f>IF(OR(ISBLANK(#REF!),$E22="ΌΧΙ"),"",MIN(3,0.5*INT((Q22*12+R22+ROUND(S22/30,0))/6)))</f>
        <v>0</v>
      </c>
      <c r="AI22" s="20">
        <f>IF(OR(ISBLANK(#REF!),$E22="ΌΧΙ"),"",0.2*(T22*12+U22+ROUND(V22/30,0)))</f>
        <v>0</v>
      </c>
      <c r="AJ22" s="24">
        <f>IF(OR(ISBLANK(#REF!),$E22="ΌΧΙ"),"",IF(W22&gt;80%,4,IF(AND(W22&gt;=67%,W22&lt;=80%),3,0)))</f>
        <v>0</v>
      </c>
      <c r="AK22" s="24">
        <f>IF(OR(ISBLANK(#REF!),$E22="ΌΧΙ"),"",IF(COUNTIFS(X22:Z22,"&gt;=67%")=1,2,IF(COUNTIFS(X22:Z22,"&gt;=67%")=2,5,IF(COUNTIFS(X22:Z22,"&gt;=67%")=3,10,0))))</f>
        <v>0</v>
      </c>
      <c r="AL22" s="24">
        <f>IF(OR(ISBLANK(#REF!),$E22="ΌΧΙ"),"",IF(AA22="ΠΟΛΥΤΕΚΝΟΣ",2,IF(AA22="ΤΡΙΤΕΚΝΟΣ",1,0)))</f>
        <v>0</v>
      </c>
      <c r="AM22" s="24">
        <f t="shared" si="0"/>
        <v>0.61500000000000021</v>
      </c>
      <c r="AN22" s="8" t="s">
        <v>382</v>
      </c>
    </row>
    <row r="23" spans="1:40" s="8" customFormat="1">
      <c r="A23" s="25">
        <f>IF(ISBLANK(#REF!),"",IF(ISNUMBER(A22),A22+1,1))</f>
        <v>22</v>
      </c>
      <c r="B23" s="8" t="s">
        <v>257</v>
      </c>
      <c r="C23" s="8" t="s">
        <v>118</v>
      </c>
      <c r="D23" s="8" t="s">
        <v>258</v>
      </c>
      <c r="E23" s="22" t="s">
        <v>12</v>
      </c>
      <c r="F23" s="8" t="s">
        <v>52</v>
      </c>
      <c r="G23" s="8" t="s">
        <v>70</v>
      </c>
      <c r="H23" s="8" t="s">
        <v>11</v>
      </c>
      <c r="I23" s="8" t="s">
        <v>14</v>
      </c>
      <c r="J23" s="34">
        <v>33515</v>
      </c>
      <c r="K23" s="8" t="s">
        <v>61</v>
      </c>
      <c r="L23" s="70">
        <v>6.96</v>
      </c>
      <c r="M23" s="12" t="s">
        <v>14</v>
      </c>
      <c r="N23" s="12" t="s">
        <v>14</v>
      </c>
      <c r="O23" s="12" t="s">
        <v>14</v>
      </c>
      <c r="P23" s="12" t="s">
        <v>14</v>
      </c>
      <c r="Q23" s="8">
        <v>8</v>
      </c>
      <c r="R23" s="8">
        <v>8</v>
      </c>
      <c r="S23" s="8">
        <v>24</v>
      </c>
      <c r="T23" s="8">
        <v>0</v>
      </c>
      <c r="U23" s="8">
        <v>0</v>
      </c>
      <c r="V23" s="8">
        <v>0</v>
      </c>
      <c r="W23" s="11">
        <v>0</v>
      </c>
      <c r="X23" s="11">
        <v>0</v>
      </c>
      <c r="Y23" s="11">
        <v>0</v>
      </c>
      <c r="Z23" s="11">
        <v>0</v>
      </c>
      <c r="AA23" s="12" t="s">
        <v>38</v>
      </c>
      <c r="AB23" s="12" t="s">
        <v>14</v>
      </c>
      <c r="AC23" s="12" t="s">
        <v>14</v>
      </c>
      <c r="AD23" s="20">
        <f>IF(OR(ISBLANK(#REF!),$E23="ΌΧΙ"),"",IF(L23&gt;5,0.5*(L23-5),0))</f>
        <v>0.98</v>
      </c>
      <c r="AE23" s="20">
        <f>IF(OR(ISBLANK(#REF!),$E23="ΌΧΙ"),"",IF(M23="ΝΑΙ",6,(IF(O23="ΝΑΙ",4,0))))</f>
        <v>0</v>
      </c>
      <c r="AF23" s="20">
        <f>IF(OR(ISBLANK(#REF!),$E23="ΌΧΙ"),"",IF(AND(F23="ΠΕ23",H23="ΚΥΡΙΟΣ"),IF(N23="ΝΑΙ",6,(IF(P23="ΝΑΙ",2,0))),IF(N23="ΝΑΙ",3,(IF(P23="ΝΑΙ",2,0)))))</f>
        <v>0</v>
      </c>
      <c r="AG23" s="20">
        <f>IF(OR(ISBLANK(#REF!),$E23="ΌΧΙ"),"",MAX(AE23:AF23))</f>
        <v>0</v>
      </c>
      <c r="AH23" s="20">
        <f>IF(OR(ISBLANK(#REF!),$E23="ΌΧΙ"),"",MIN(3,0.5*INT((Q23*12+R23+ROUND(S23/30,0))/6)))</f>
        <v>3</v>
      </c>
      <c r="AI23" s="20">
        <f>IF(OR(ISBLANK(#REF!),$E23="ΌΧΙ"),"",0.2*(T23*12+U23+ROUND(V23/30,0)))</f>
        <v>0</v>
      </c>
      <c r="AJ23" s="24">
        <f>IF(OR(ISBLANK(#REF!),$E23="ΌΧΙ"),"",IF(W23&gt;80%,4,IF(AND(W23&gt;=67%,W23&lt;=80%),3,0)))</f>
        <v>0</v>
      </c>
      <c r="AK23" s="24">
        <f>IF(OR(ISBLANK(#REF!),$E23="ΌΧΙ"),"",IF(COUNTIFS(X23:Z23,"&gt;=67%")=1,2,IF(COUNTIFS(X23:Z23,"&gt;=67%")=2,5,IF(COUNTIFS(X23:Z23,"&gt;=67%")=3,10,0))))</f>
        <v>0</v>
      </c>
      <c r="AL23" s="24">
        <f>IF(OR(ISBLANK(#REF!),$E23="ΌΧΙ"),"",IF(AA23="ΠΟΛΥΤΕΚΝΟΣ",2,IF(AA23="ΤΡΙΤΕΚΝΟΣ",1,0)))</f>
        <v>0</v>
      </c>
      <c r="AM23" s="24">
        <f t="shared" ref="AM23:AM38" si="1">IF($E23="ΌΧΙ","",AD23+SUM(AG23:AL23))</f>
        <v>3.98</v>
      </c>
      <c r="AN23" s="8" t="s">
        <v>374</v>
      </c>
    </row>
    <row r="24" spans="1:40" s="8" customFormat="1">
      <c r="A24" s="25">
        <f>IF(ISBLANK(#REF!),"",IF(ISNUMBER(A23),A23+1,1))</f>
        <v>23</v>
      </c>
      <c r="B24" s="8" t="s">
        <v>211</v>
      </c>
      <c r="C24" s="8" t="s">
        <v>212</v>
      </c>
      <c r="D24" s="8" t="s">
        <v>213</v>
      </c>
      <c r="E24" s="22" t="s">
        <v>12</v>
      </c>
      <c r="F24" s="8" t="s">
        <v>52</v>
      </c>
      <c r="G24" s="8" t="s">
        <v>70</v>
      </c>
      <c r="H24" s="8" t="s">
        <v>11</v>
      </c>
      <c r="I24" s="8" t="s">
        <v>14</v>
      </c>
      <c r="J24" s="34">
        <v>40471</v>
      </c>
      <c r="K24" s="8" t="s">
        <v>61</v>
      </c>
      <c r="L24" s="70">
        <v>7.62</v>
      </c>
      <c r="M24" s="12" t="s">
        <v>14</v>
      </c>
      <c r="N24" s="12" t="s">
        <v>14</v>
      </c>
      <c r="O24" s="12" t="s">
        <v>14</v>
      </c>
      <c r="P24" s="12" t="s">
        <v>14</v>
      </c>
      <c r="Q24" s="8">
        <v>0</v>
      </c>
      <c r="R24" s="8">
        <v>5</v>
      </c>
      <c r="S24" s="8">
        <v>22</v>
      </c>
      <c r="T24" s="8">
        <v>0</v>
      </c>
      <c r="U24" s="8">
        <v>5</v>
      </c>
      <c r="V24" s="8">
        <v>0</v>
      </c>
      <c r="W24" s="11">
        <v>0</v>
      </c>
      <c r="X24" s="11">
        <v>0</v>
      </c>
      <c r="Y24" s="11">
        <v>0</v>
      </c>
      <c r="Z24" s="11">
        <v>0</v>
      </c>
      <c r="AA24" s="12" t="s">
        <v>38</v>
      </c>
      <c r="AB24" s="12" t="s">
        <v>14</v>
      </c>
      <c r="AC24" s="12" t="s">
        <v>14</v>
      </c>
      <c r="AD24" s="20">
        <f>IF(OR(ISBLANK(#REF!),$E24="ΌΧΙ"),"",IF(L24&gt;5,0.5*(L24-5),0))</f>
        <v>1.31</v>
      </c>
      <c r="AE24" s="20">
        <f>IF(OR(ISBLANK(#REF!),$E24="ΌΧΙ"),"",IF(M24="ΝΑΙ",6,(IF(O24="ΝΑΙ",4,0))))</f>
        <v>0</v>
      </c>
      <c r="AF24" s="20">
        <f>IF(OR(ISBLANK(#REF!),$E24="ΌΧΙ"),"",IF(AND(F24="ΠΕ23",H24="ΚΥΡΙΟΣ"),IF(N24="ΝΑΙ",6,(IF(P24="ΝΑΙ",2,0))),IF(N24="ΝΑΙ",3,(IF(P24="ΝΑΙ",2,0)))))</f>
        <v>0</v>
      </c>
      <c r="AG24" s="20">
        <f>IF(OR(ISBLANK(#REF!),$E24="ΌΧΙ"),"",MAX(AE24:AF24))</f>
        <v>0</v>
      </c>
      <c r="AH24" s="20">
        <f>IF(OR(ISBLANK(#REF!),$E24="ΌΧΙ"),"",MIN(3,0.5*INT((Q24*12+R24+ROUND(S24/30,0))/6)))</f>
        <v>0.5</v>
      </c>
      <c r="AI24" s="20">
        <f>IF(OR(ISBLANK(#REF!),$E24="ΌΧΙ"),"",0.2*(T24*12+U24+ROUND(V24/30,0)))</f>
        <v>1</v>
      </c>
      <c r="AJ24" s="24">
        <f>IF(OR(ISBLANK(#REF!),$E24="ΌΧΙ"),"",IF(W24&gt;80%,4,IF(AND(W24&gt;=67%,W24&lt;=80%),3,0)))</f>
        <v>0</v>
      </c>
      <c r="AK24" s="24">
        <f>IF(OR(ISBLANK(#REF!),$E24="ΌΧΙ"),"",IF(COUNTIFS(X24:Z24,"&gt;=67%")=1,2,IF(COUNTIFS(X24:Z24,"&gt;=67%")=2,5,IF(COUNTIFS(X24:Z24,"&gt;=67%")=3,10,0))))</f>
        <v>0</v>
      </c>
      <c r="AL24" s="24">
        <f>IF(OR(ISBLANK(#REF!),$E24="ΌΧΙ"),"",IF(AA24="ΠΟΛΥΤΕΚΝΟΣ",2,IF(AA24="ΤΡΙΤΕΚΝΟΣ",1,0)))</f>
        <v>0</v>
      </c>
      <c r="AM24" s="24">
        <f t="shared" si="1"/>
        <v>2.81</v>
      </c>
      <c r="AN24" s="8" t="s">
        <v>379</v>
      </c>
    </row>
    <row r="25" spans="1:40" s="8" customFormat="1">
      <c r="A25" s="25">
        <f>IF(ISBLANK(#REF!),"",IF(ISNUMBER(A24),A24+1,1))</f>
        <v>24</v>
      </c>
      <c r="B25" s="8" t="s">
        <v>247</v>
      </c>
      <c r="C25" s="8" t="s">
        <v>93</v>
      </c>
      <c r="D25" s="8" t="s">
        <v>103</v>
      </c>
      <c r="E25" s="22" t="s">
        <v>12</v>
      </c>
      <c r="F25" s="8" t="s">
        <v>52</v>
      </c>
      <c r="G25" s="8" t="s">
        <v>70</v>
      </c>
      <c r="H25" s="8" t="s">
        <v>11</v>
      </c>
      <c r="I25" s="8" t="s">
        <v>14</v>
      </c>
      <c r="J25" s="34">
        <v>38531</v>
      </c>
      <c r="K25" s="8" t="s">
        <v>61</v>
      </c>
      <c r="L25" s="70">
        <v>7.09</v>
      </c>
      <c r="M25" s="12" t="s">
        <v>14</v>
      </c>
      <c r="N25" s="12" t="s">
        <v>14</v>
      </c>
      <c r="O25" s="12" t="s">
        <v>14</v>
      </c>
      <c r="P25" s="12" t="s">
        <v>14</v>
      </c>
      <c r="Q25" s="8">
        <v>1</v>
      </c>
      <c r="R25" s="8">
        <v>7</v>
      </c>
      <c r="S25" s="8">
        <v>10</v>
      </c>
      <c r="T25" s="8">
        <v>0</v>
      </c>
      <c r="U25" s="8">
        <v>0</v>
      </c>
      <c r="V25" s="8">
        <v>0</v>
      </c>
      <c r="W25" s="11">
        <v>0</v>
      </c>
      <c r="X25" s="11">
        <v>0</v>
      </c>
      <c r="Y25" s="11">
        <v>0</v>
      </c>
      <c r="Z25" s="11">
        <v>0</v>
      </c>
      <c r="AA25" s="12" t="s">
        <v>38</v>
      </c>
      <c r="AB25" s="12" t="s">
        <v>14</v>
      </c>
      <c r="AC25" s="12" t="s">
        <v>14</v>
      </c>
      <c r="AD25" s="20">
        <f>IF(OR(ISBLANK(#REF!),$E25="ΌΧΙ"),"",IF(L25&gt;5,0.5*(L25-5),0))</f>
        <v>1.0449999999999999</v>
      </c>
      <c r="AE25" s="20">
        <f>IF(OR(ISBLANK(#REF!),$E25="ΌΧΙ"),"",IF(M25="ΝΑΙ",6,(IF(O25="ΝΑΙ",4,0))))</f>
        <v>0</v>
      </c>
      <c r="AF25" s="20">
        <f>IF(OR(ISBLANK(#REF!),$E25="ΌΧΙ"),"",IF(AND(F25="ΠΕ23",H25="ΚΥΡΙΟΣ"),IF(N25="ΝΑΙ",6,(IF(P25="ΝΑΙ",2,0))),IF(N25="ΝΑΙ",3,(IF(P25="ΝΑΙ",2,0)))))</f>
        <v>0</v>
      </c>
      <c r="AG25" s="20">
        <f>IF(OR(ISBLANK(#REF!),$E25="ΌΧΙ"),"",MAX(AE25:AF25))</f>
        <v>0</v>
      </c>
      <c r="AH25" s="20">
        <f>IF(OR(ISBLANK(#REF!),$E25="ΌΧΙ"),"",MIN(3,0.5*INT((Q25*12+R25+ROUND(S25/30,0))/6)))</f>
        <v>1.5</v>
      </c>
      <c r="AI25" s="20">
        <f>IF(OR(ISBLANK(#REF!),$E25="ΌΧΙ"),"",0.2*(T25*12+U25+ROUND(V25/30,0)))</f>
        <v>0</v>
      </c>
      <c r="AJ25" s="24">
        <f>IF(OR(ISBLANK(#REF!),$E25="ΌΧΙ"),"",IF(W25&gt;80%,4,IF(AND(W25&gt;=67%,W25&lt;=80%),3,0)))</f>
        <v>0</v>
      </c>
      <c r="AK25" s="24">
        <f>IF(OR(ISBLANK(#REF!),$E25="ΌΧΙ"),"",IF(COUNTIFS(X25:Z25,"&gt;=67%")=1,2,IF(COUNTIFS(X25:Z25,"&gt;=67%")=2,5,IF(COUNTIFS(X25:Z25,"&gt;=67%")=3,10,0))))</f>
        <v>0</v>
      </c>
      <c r="AL25" s="24">
        <f>IF(OR(ISBLANK(#REF!),$E25="ΌΧΙ"),"",IF(AA25="ΠΟΛΥΤΕΚΝΟΣ",2,IF(AA25="ΤΡΙΤΕΚΝΟΣ",1,0)))</f>
        <v>0</v>
      </c>
      <c r="AM25" s="24">
        <f t="shared" si="1"/>
        <v>2.5449999999999999</v>
      </c>
      <c r="AN25" s="8" t="s">
        <v>363</v>
      </c>
    </row>
    <row r="26" spans="1:40" s="8" customFormat="1">
      <c r="A26" s="25">
        <f>IF(ISBLANK(#REF!),"",IF(ISNUMBER(A25),A25+1,1))</f>
        <v>25</v>
      </c>
      <c r="B26" s="8" t="s">
        <v>253</v>
      </c>
      <c r="C26" s="8" t="s">
        <v>173</v>
      </c>
      <c r="D26" s="8" t="s">
        <v>254</v>
      </c>
      <c r="E26" s="22" t="s">
        <v>12</v>
      </c>
      <c r="F26" s="8" t="s">
        <v>52</v>
      </c>
      <c r="G26" s="8" t="s">
        <v>70</v>
      </c>
      <c r="H26" s="8" t="s">
        <v>11</v>
      </c>
      <c r="I26" s="8" t="s">
        <v>14</v>
      </c>
      <c r="J26" s="34">
        <v>39779</v>
      </c>
      <c r="K26" s="8" t="s">
        <v>61</v>
      </c>
      <c r="L26" s="70">
        <v>7.66</v>
      </c>
      <c r="M26" s="12" t="s">
        <v>14</v>
      </c>
      <c r="N26" s="12" t="s">
        <v>14</v>
      </c>
      <c r="O26" s="12" t="s">
        <v>14</v>
      </c>
      <c r="P26" s="12" t="s">
        <v>14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11">
        <v>0</v>
      </c>
      <c r="X26" s="11">
        <v>0</v>
      </c>
      <c r="Y26" s="11">
        <v>0</v>
      </c>
      <c r="Z26" s="11">
        <v>0</v>
      </c>
      <c r="AA26" s="12" t="s">
        <v>38</v>
      </c>
      <c r="AB26" s="12" t="s">
        <v>12</v>
      </c>
      <c r="AC26" s="12" t="s">
        <v>14</v>
      </c>
      <c r="AD26" s="20">
        <f>IF(OR(ISBLANK(#REF!),$E26="ΌΧΙ"),"",IF(L26&gt;5,0.5*(L26-5),0))</f>
        <v>1.33</v>
      </c>
      <c r="AE26" s="20">
        <f>IF(OR(ISBLANK(#REF!),$E26="ΌΧΙ"),"",IF(M26="ΝΑΙ",6,(IF(O26="ΝΑΙ",4,0))))</f>
        <v>0</v>
      </c>
      <c r="AF26" s="20">
        <f>IF(OR(ISBLANK(#REF!),$E26="ΌΧΙ"),"",IF(AND(F26="ΠΕ23",H26="ΚΥΡΙΟΣ"),IF(N26="ΝΑΙ",6,(IF(P26="ΝΑΙ",2,0))),IF(N26="ΝΑΙ",3,(IF(P26="ΝΑΙ",2,0)))))</f>
        <v>0</v>
      </c>
      <c r="AG26" s="20">
        <f>IF(OR(ISBLANK(#REF!),$E26="ΌΧΙ"),"",MAX(AE26:AF26))</f>
        <v>0</v>
      </c>
      <c r="AH26" s="20">
        <f>IF(OR(ISBLANK(#REF!),$E26="ΌΧΙ"),"",MIN(3,0.5*INT((Q26*12+R26+ROUND(S26/30,0))/6)))</f>
        <v>0</v>
      </c>
      <c r="AI26" s="20">
        <f>IF(OR(ISBLANK(#REF!),$E26="ΌΧΙ"),"",0.2*(T26*12+U26+ROUND(V26/30,0)))</f>
        <v>0</v>
      </c>
      <c r="AJ26" s="24">
        <f>IF(OR(ISBLANK(#REF!),$E26="ΌΧΙ"),"",IF(W26&gt;80%,4,IF(AND(W26&gt;=67%,W26&lt;=80%),3,0)))</f>
        <v>0</v>
      </c>
      <c r="AK26" s="24">
        <f>IF(OR(ISBLANK(#REF!),$E26="ΌΧΙ"),"",IF(COUNTIFS(X26:Z26,"&gt;=67%")=1,2,IF(COUNTIFS(X26:Z26,"&gt;=67%")=2,5,IF(COUNTIFS(X26:Z26,"&gt;=67%")=3,10,0))))</f>
        <v>0</v>
      </c>
      <c r="AL26" s="24">
        <f>IF(OR(ISBLANK(#REF!),$E26="ΌΧΙ"),"",IF(AA26="ΠΟΛΥΤΕΚΝΟΣ",2,IF(AA26="ΤΡΙΤΕΚΝΟΣ",1,0)))</f>
        <v>0</v>
      </c>
      <c r="AM26" s="24">
        <f t="shared" si="1"/>
        <v>1.33</v>
      </c>
      <c r="AN26" s="8" t="s">
        <v>373</v>
      </c>
    </row>
    <row r="27" spans="1:40" s="8" customFormat="1">
      <c r="A27" s="25">
        <f>IF(ISBLANK(#REF!),"",IF(ISNUMBER(A26),A26+1,1))</f>
        <v>26</v>
      </c>
      <c r="B27" s="8" t="s">
        <v>266</v>
      </c>
      <c r="C27" s="8" t="s">
        <v>93</v>
      </c>
      <c r="D27" s="8" t="s">
        <v>97</v>
      </c>
      <c r="E27" s="22" t="s">
        <v>12</v>
      </c>
      <c r="F27" s="8" t="s">
        <v>52</v>
      </c>
      <c r="G27" s="8" t="s">
        <v>70</v>
      </c>
      <c r="H27" s="8" t="s">
        <v>11</v>
      </c>
      <c r="I27" s="8" t="s">
        <v>14</v>
      </c>
      <c r="J27" s="34">
        <v>38699</v>
      </c>
      <c r="K27" s="8" t="s">
        <v>61</v>
      </c>
      <c r="L27" s="70">
        <v>7.6</v>
      </c>
      <c r="M27" s="12" t="s">
        <v>14</v>
      </c>
      <c r="N27" s="12" t="s">
        <v>14</v>
      </c>
      <c r="O27" s="12" t="s">
        <v>14</v>
      </c>
      <c r="P27" s="12" t="s">
        <v>14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11">
        <v>0</v>
      </c>
      <c r="X27" s="11">
        <v>0</v>
      </c>
      <c r="Y27" s="11">
        <v>0</v>
      </c>
      <c r="Z27" s="11">
        <v>0</v>
      </c>
      <c r="AA27" s="12" t="s">
        <v>38</v>
      </c>
      <c r="AB27" s="12" t="s">
        <v>14</v>
      </c>
      <c r="AC27" s="12" t="s">
        <v>14</v>
      </c>
      <c r="AD27" s="20">
        <f>IF(OR(ISBLANK(#REF!),$E27="ΌΧΙ"),"",IF(L27&gt;5,0.5*(L27-5),0))</f>
        <v>1.2999999999999998</v>
      </c>
      <c r="AE27" s="20">
        <f>IF(OR(ISBLANK(#REF!),$E27="ΌΧΙ"),"",IF(M27="ΝΑΙ",6,(IF(O27="ΝΑΙ",4,0))))</f>
        <v>0</v>
      </c>
      <c r="AF27" s="20">
        <f>IF(OR(ISBLANK(#REF!),$E27="ΌΧΙ"),"",IF(AND(F27="ΠΕ23",H27="ΚΥΡΙΟΣ"),IF(N27="ΝΑΙ",6,(IF(P27="ΝΑΙ",2,0))),IF(N27="ΝΑΙ",3,(IF(P27="ΝΑΙ",2,0)))))</f>
        <v>0</v>
      </c>
      <c r="AG27" s="20">
        <f>IF(OR(ISBLANK(#REF!),$E27="ΌΧΙ"),"",MAX(AE27:AF27))</f>
        <v>0</v>
      </c>
      <c r="AH27" s="20">
        <f>IF(OR(ISBLANK(#REF!),$E27="ΌΧΙ"),"",MIN(3,0.5*INT((Q27*12+R27+ROUND(S27/30,0))/6)))</f>
        <v>0</v>
      </c>
      <c r="AI27" s="20">
        <f>IF(OR(ISBLANK(#REF!),$E27="ΌΧΙ"),"",0.2*(T27*12+U27+ROUND(V27/30,0)))</f>
        <v>0</v>
      </c>
      <c r="AJ27" s="24">
        <f>IF(OR(ISBLANK(#REF!),$E27="ΌΧΙ"),"",IF(W27&gt;80%,4,IF(AND(W27&gt;=67%,W27&lt;=80%),3,0)))</f>
        <v>0</v>
      </c>
      <c r="AK27" s="24">
        <f>IF(OR(ISBLANK(#REF!),$E27="ΌΧΙ"),"",IF(COUNTIFS(X27:Z27,"&gt;=67%")=1,2,IF(COUNTIFS(X27:Z27,"&gt;=67%")=2,5,IF(COUNTIFS(X27:Z27,"&gt;=67%")=3,10,0))))</f>
        <v>0</v>
      </c>
      <c r="AL27" s="24">
        <f>IF(OR(ISBLANK(#REF!),$E27="ΌΧΙ"),"",IF(AA27="ΠΟΛΥΤΕΚΝΟΣ",2,IF(AA27="ΤΡΙΤΕΚΝΟΣ",1,0)))</f>
        <v>0</v>
      </c>
      <c r="AM27" s="24">
        <f t="shared" si="1"/>
        <v>1.2999999999999998</v>
      </c>
      <c r="AN27" s="8" t="s">
        <v>378</v>
      </c>
    </row>
    <row r="28" spans="1:40" s="8" customFormat="1">
      <c r="A28" s="25">
        <f>IF(ISBLANK(#REF!),"",IF(ISNUMBER(A27),A27+1,1))</f>
        <v>27</v>
      </c>
      <c r="B28" s="8" t="s">
        <v>227</v>
      </c>
      <c r="C28" s="8" t="s">
        <v>228</v>
      </c>
      <c r="D28" s="8" t="s">
        <v>102</v>
      </c>
      <c r="E28" s="22" t="s">
        <v>12</v>
      </c>
      <c r="F28" s="8" t="s">
        <v>52</v>
      </c>
      <c r="G28" s="8" t="s">
        <v>70</v>
      </c>
      <c r="H28" s="8" t="s">
        <v>11</v>
      </c>
      <c r="I28" s="8" t="s">
        <v>14</v>
      </c>
      <c r="J28" s="34">
        <v>41474</v>
      </c>
      <c r="K28" s="8" t="s">
        <v>61</v>
      </c>
      <c r="L28" s="70">
        <v>7.28</v>
      </c>
      <c r="M28" s="12" t="s">
        <v>14</v>
      </c>
      <c r="N28" s="12" t="s">
        <v>14</v>
      </c>
      <c r="O28" s="12" t="s">
        <v>14</v>
      </c>
      <c r="P28" s="12" t="s">
        <v>14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11">
        <v>0</v>
      </c>
      <c r="X28" s="11">
        <v>0</v>
      </c>
      <c r="Y28" s="11">
        <v>0</v>
      </c>
      <c r="Z28" s="11">
        <v>0</v>
      </c>
      <c r="AA28" s="12" t="s">
        <v>38</v>
      </c>
      <c r="AB28" s="12" t="s">
        <v>14</v>
      </c>
      <c r="AC28" s="12" t="s">
        <v>14</v>
      </c>
      <c r="AD28" s="20">
        <f>IF(OR(ISBLANK(#REF!),$E28="ΌΧΙ"),"",IF(L28&gt;5,0.5*(L28-5),0))</f>
        <v>1.1400000000000001</v>
      </c>
      <c r="AE28" s="20">
        <f>IF(OR(ISBLANK(#REF!),$E28="ΌΧΙ"),"",IF(M28="ΝΑΙ",6,(IF(O28="ΝΑΙ",4,0))))</f>
        <v>0</v>
      </c>
      <c r="AF28" s="20">
        <f>IF(OR(ISBLANK(#REF!),$E28="ΌΧΙ"),"",IF(AND(F28="ΠΕ23",H28="ΚΥΡΙΟΣ"),IF(N28="ΝΑΙ",6,(IF(P28="ΝΑΙ",2,0))),IF(N28="ΝΑΙ",3,(IF(P28="ΝΑΙ",2,0)))))</f>
        <v>0</v>
      </c>
      <c r="AG28" s="20">
        <f>IF(OR(ISBLANK(#REF!),$E28="ΌΧΙ"),"",MAX(AE28:AF28))</f>
        <v>0</v>
      </c>
      <c r="AH28" s="20">
        <f>IF(OR(ISBLANK(#REF!),$E28="ΌΧΙ"),"",MIN(3,0.5*INT((Q28*12+R28+ROUND(S28/30,0))/6)))</f>
        <v>0</v>
      </c>
      <c r="AI28" s="20">
        <f>IF(OR(ISBLANK(#REF!),$E28="ΌΧΙ"),"",0.2*(T28*12+U28+ROUND(V28/30,0)))</f>
        <v>0</v>
      </c>
      <c r="AJ28" s="24">
        <f>IF(OR(ISBLANK(#REF!),$E28="ΌΧΙ"),"",IF(W28&gt;80%,4,IF(AND(W28&gt;=67%,W28&lt;=80%),3,0)))</f>
        <v>0</v>
      </c>
      <c r="AK28" s="24">
        <f>IF(OR(ISBLANK(#REF!),$E28="ΌΧΙ"),"",IF(COUNTIFS(X28:Z28,"&gt;=67%")=1,2,IF(COUNTIFS(X28:Z28,"&gt;=67%")=2,5,IF(COUNTIFS(X28:Z28,"&gt;=67%")=3,10,0))))</f>
        <v>0</v>
      </c>
      <c r="AL28" s="24">
        <f>IF(OR(ISBLANK(#REF!),$E28="ΌΧΙ"),"",IF(AA28="ΠΟΛΥΤΕΚΝΟΣ",2,IF(AA28="ΤΡΙΤΕΚΝΟΣ",1,0)))</f>
        <v>0</v>
      </c>
      <c r="AM28" s="24">
        <f t="shared" si="1"/>
        <v>1.1400000000000001</v>
      </c>
      <c r="AN28" s="8" t="s">
        <v>384</v>
      </c>
    </row>
    <row r="29" spans="1:40" s="8" customFormat="1">
      <c r="A29" s="25">
        <f>IF(ISBLANK(#REF!),"",IF(ISNUMBER(A28),A28+1,1))</f>
        <v>28</v>
      </c>
      <c r="B29" s="8" t="s">
        <v>243</v>
      </c>
      <c r="C29" s="8" t="s">
        <v>194</v>
      </c>
      <c r="D29" s="8" t="s">
        <v>97</v>
      </c>
      <c r="E29" s="22" t="s">
        <v>12</v>
      </c>
      <c r="F29" s="8" t="s">
        <v>52</v>
      </c>
      <c r="G29" s="8" t="s">
        <v>70</v>
      </c>
      <c r="H29" s="8" t="s">
        <v>11</v>
      </c>
      <c r="I29" s="8" t="s">
        <v>14</v>
      </c>
      <c r="J29" s="34">
        <v>39504</v>
      </c>
      <c r="K29" s="8" t="s">
        <v>61</v>
      </c>
      <c r="L29" s="70">
        <v>7.28</v>
      </c>
      <c r="M29" s="12" t="s">
        <v>14</v>
      </c>
      <c r="N29" s="12" t="s">
        <v>14</v>
      </c>
      <c r="O29" s="12" t="s">
        <v>14</v>
      </c>
      <c r="P29" s="12" t="s">
        <v>14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11">
        <v>0</v>
      </c>
      <c r="X29" s="11">
        <v>0</v>
      </c>
      <c r="Y29" s="11">
        <v>0</v>
      </c>
      <c r="Z29" s="11">
        <v>0</v>
      </c>
      <c r="AA29" s="12" t="s">
        <v>38</v>
      </c>
      <c r="AB29" s="12" t="s">
        <v>14</v>
      </c>
      <c r="AC29" s="12" t="s">
        <v>14</v>
      </c>
      <c r="AD29" s="20">
        <f>IF(OR(ISBLANK(#REF!),$E29="ΌΧΙ"),"",IF(L29&gt;5,0.5*(L29-5),0))</f>
        <v>1.1400000000000001</v>
      </c>
      <c r="AE29" s="20">
        <f>IF(OR(ISBLANK(#REF!),$E29="ΌΧΙ"),"",IF(M29="ΝΑΙ",6,(IF(O29="ΝΑΙ",4,0))))</f>
        <v>0</v>
      </c>
      <c r="AF29" s="20">
        <f>IF(OR(ISBLANK(#REF!),$E29="ΌΧΙ"),"",IF(AND(F29="ΠΕ23",H29="ΚΥΡΙΟΣ"),IF(N29="ΝΑΙ",6,(IF(P29="ΝΑΙ",2,0))),IF(N29="ΝΑΙ",3,(IF(P29="ΝΑΙ",2,0)))))</f>
        <v>0</v>
      </c>
      <c r="AG29" s="20">
        <f>IF(OR(ISBLANK(#REF!),$E29="ΌΧΙ"),"",MAX(AE29:AF29))</f>
        <v>0</v>
      </c>
      <c r="AH29" s="20">
        <f>IF(OR(ISBLANK(#REF!),$E29="ΌΧΙ"),"",MIN(3,0.5*INT((Q29*12+R29+ROUND(S29/30,0))/6)))</f>
        <v>0</v>
      </c>
      <c r="AI29" s="20">
        <f>IF(OR(ISBLANK(#REF!),$E29="ΌΧΙ"),"",0.2*(T29*12+U29+ROUND(V29/30,0)))</f>
        <v>0</v>
      </c>
      <c r="AJ29" s="24">
        <f>IF(OR(ISBLANK(#REF!),$E29="ΌΧΙ"),"",IF(W29&gt;80%,4,IF(AND(W29&gt;=67%,W29&lt;=80%),3,0)))</f>
        <v>0</v>
      </c>
      <c r="AK29" s="24">
        <f>IF(OR(ISBLANK(#REF!),$E29="ΌΧΙ"),"",IF(COUNTIFS(X29:Z29,"&gt;=67%")=1,2,IF(COUNTIFS(X29:Z29,"&gt;=67%")=2,5,IF(COUNTIFS(X29:Z29,"&gt;=67%")=3,10,0))))</f>
        <v>0</v>
      </c>
      <c r="AL29" s="24">
        <f>IF(OR(ISBLANK(#REF!),$E29="ΌΧΙ"),"",IF(AA29="ΠΟΛΥΤΕΚΝΟΣ",2,IF(AA29="ΤΡΙΤΕΚΝΟΣ",1,0)))</f>
        <v>0</v>
      </c>
      <c r="AM29" s="24">
        <f t="shared" si="1"/>
        <v>1.1400000000000001</v>
      </c>
      <c r="AN29" s="8" t="s">
        <v>360</v>
      </c>
    </row>
    <row r="30" spans="1:40" s="8" customFormat="1">
      <c r="A30" s="25">
        <f>IF(ISBLANK(#REF!),"",IF(ISNUMBER(A29),A29+1,1))</f>
        <v>29</v>
      </c>
      <c r="B30" s="8" t="s">
        <v>350</v>
      </c>
      <c r="C30" s="8" t="s">
        <v>230</v>
      </c>
      <c r="D30" s="8" t="s">
        <v>153</v>
      </c>
      <c r="E30" s="22" t="s">
        <v>12</v>
      </c>
      <c r="F30" s="8" t="s">
        <v>52</v>
      </c>
      <c r="G30" s="8" t="s">
        <v>70</v>
      </c>
      <c r="H30" s="8" t="s">
        <v>11</v>
      </c>
      <c r="I30" s="8" t="s">
        <v>14</v>
      </c>
      <c r="J30" s="34">
        <v>38643</v>
      </c>
      <c r="K30" s="8" t="s">
        <v>61</v>
      </c>
      <c r="L30" s="70">
        <v>7.23</v>
      </c>
      <c r="M30" s="12" t="s">
        <v>14</v>
      </c>
      <c r="N30" s="12" t="s">
        <v>14</v>
      </c>
      <c r="O30" s="12" t="s">
        <v>14</v>
      </c>
      <c r="P30" s="12" t="s">
        <v>14</v>
      </c>
      <c r="Q30" s="8">
        <v>0</v>
      </c>
      <c r="R30" s="8">
        <v>5</v>
      </c>
      <c r="S30" s="8">
        <v>0</v>
      </c>
      <c r="T30" s="8">
        <v>0</v>
      </c>
      <c r="U30" s="8">
        <v>0</v>
      </c>
      <c r="V30" s="8">
        <v>0</v>
      </c>
      <c r="W30" s="11">
        <v>0</v>
      </c>
      <c r="X30" s="11">
        <v>0</v>
      </c>
      <c r="Y30" s="11">
        <v>0</v>
      </c>
      <c r="Z30" s="11">
        <v>0</v>
      </c>
      <c r="AA30" s="12" t="s">
        <v>38</v>
      </c>
      <c r="AB30" s="12" t="s">
        <v>14</v>
      </c>
      <c r="AC30" s="12" t="s">
        <v>14</v>
      </c>
      <c r="AD30" s="20">
        <f>IF(OR(ISBLANK(#REF!),$E30="ΌΧΙ"),"",IF(L30&gt;5,0.5*(L30-5),0))</f>
        <v>1.1150000000000002</v>
      </c>
      <c r="AE30" s="20">
        <f>IF(OR(ISBLANK(#REF!),$E30="ΌΧΙ"),"",IF(M30="ΝΑΙ",6,(IF(O30="ΝΑΙ",4,0))))</f>
        <v>0</v>
      </c>
      <c r="AF30" s="20">
        <f>IF(OR(ISBLANK(#REF!),$E30="ΌΧΙ"),"",IF(AND(F30="ΠΕ23",H30="ΚΥΡΙΟΣ"),IF(N30="ΝΑΙ",6,(IF(P30="ΝΑΙ",2,0))),IF(N30="ΝΑΙ",3,(IF(P30="ΝΑΙ",2,0)))))</f>
        <v>0</v>
      </c>
      <c r="AG30" s="20">
        <f>IF(OR(ISBLANK(#REF!),$E30="ΌΧΙ"),"",MAX(AE30:AF30))</f>
        <v>0</v>
      </c>
      <c r="AH30" s="20">
        <f>IF(OR(ISBLANK(#REF!),$E30="ΌΧΙ"),"",MIN(3,0.5*INT((Q30*12+R30+ROUND(S30/30,0))/6)))</f>
        <v>0</v>
      </c>
      <c r="AI30" s="20">
        <f>IF(OR(ISBLANK(#REF!),$E30="ΌΧΙ"),"",0.2*(T30*12+U30+ROUND(V30/30,0)))</f>
        <v>0</v>
      </c>
      <c r="AJ30" s="24">
        <f>IF(OR(ISBLANK(#REF!),$E30="ΌΧΙ"),"",IF(W30&gt;80%,4,IF(AND(W30&gt;=67%,W30&lt;=80%),3,0)))</f>
        <v>0</v>
      </c>
      <c r="AK30" s="24">
        <f>IF(OR(ISBLANK(#REF!),$E30="ΌΧΙ"),"",IF(COUNTIFS(X30:Z30,"&gt;=67%")=1,2,IF(COUNTIFS(X30:Z30,"&gt;=67%")=2,5,IF(COUNTIFS(X30:Z30,"&gt;=67%")=3,10,0))))</f>
        <v>0</v>
      </c>
      <c r="AL30" s="24">
        <f>IF(OR(ISBLANK(#REF!),$E30="ΌΧΙ"),"",IF(AA30="ΠΟΛΥΤΕΚΝΟΣ",2,IF(AA30="ΤΡΙΤΕΚΝΟΣ",1,0)))</f>
        <v>0</v>
      </c>
      <c r="AM30" s="24">
        <f t="shared" si="1"/>
        <v>1.1150000000000002</v>
      </c>
      <c r="AN30" s="8" t="s">
        <v>358</v>
      </c>
    </row>
    <row r="31" spans="1:40" s="8" customFormat="1">
      <c r="A31" s="25">
        <f>IF(ISBLANK(#REF!),"",IF(ISNUMBER(A30),A30+1,1))</f>
        <v>30</v>
      </c>
      <c r="B31" s="8" t="s">
        <v>239</v>
      </c>
      <c r="C31" s="8" t="s">
        <v>240</v>
      </c>
      <c r="D31" s="8" t="s">
        <v>100</v>
      </c>
      <c r="E31" s="22" t="s">
        <v>12</v>
      </c>
      <c r="F31" s="8" t="s">
        <v>52</v>
      </c>
      <c r="G31" s="8" t="s">
        <v>70</v>
      </c>
      <c r="H31" s="8" t="s">
        <v>11</v>
      </c>
      <c r="I31" s="8" t="s">
        <v>14</v>
      </c>
      <c r="J31" s="34">
        <v>41738</v>
      </c>
      <c r="K31" s="8" t="s">
        <v>61</v>
      </c>
      <c r="L31" s="70">
        <v>7.22</v>
      </c>
      <c r="M31" s="12" t="s">
        <v>14</v>
      </c>
      <c r="N31" s="12" t="s">
        <v>14</v>
      </c>
      <c r="O31" s="12" t="s">
        <v>14</v>
      </c>
      <c r="P31" s="12" t="s">
        <v>14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11">
        <v>0</v>
      </c>
      <c r="X31" s="11">
        <v>0</v>
      </c>
      <c r="Y31" s="11">
        <v>0</v>
      </c>
      <c r="Z31" s="11">
        <v>0</v>
      </c>
      <c r="AA31" s="12" t="s">
        <v>38</v>
      </c>
      <c r="AB31" s="12" t="s">
        <v>12</v>
      </c>
      <c r="AC31" s="12" t="s">
        <v>14</v>
      </c>
      <c r="AD31" s="20">
        <f>IF(OR(ISBLANK(#REF!),$E31="ΌΧΙ"),"",IF(L31&gt;5,0.5*(L31-5),0))</f>
        <v>1.1099999999999999</v>
      </c>
      <c r="AE31" s="20">
        <f>IF(OR(ISBLANK(#REF!),$E31="ΌΧΙ"),"",IF(M31="ΝΑΙ",6,(IF(O31="ΝΑΙ",4,0))))</f>
        <v>0</v>
      </c>
      <c r="AF31" s="20">
        <f>IF(OR(ISBLANK(#REF!),$E31="ΌΧΙ"),"",IF(AND(F31="ΠΕ23",H31="ΚΥΡΙΟΣ"),IF(N31="ΝΑΙ",6,(IF(P31="ΝΑΙ",2,0))),IF(N31="ΝΑΙ",3,(IF(P31="ΝΑΙ",2,0)))))</f>
        <v>0</v>
      </c>
      <c r="AG31" s="20">
        <f>IF(OR(ISBLANK(#REF!),$E31="ΌΧΙ"),"",MAX(AE31:AF31))</f>
        <v>0</v>
      </c>
      <c r="AH31" s="20">
        <f>IF(OR(ISBLANK(#REF!),$E31="ΌΧΙ"),"",MIN(3,0.5*INT((Q31*12+R31+ROUND(S31/30,0))/6)))</f>
        <v>0</v>
      </c>
      <c r="AI31" s="20">
        <f>IF(OR(ISBLANK(#REF!),$E31="ΌΧΙ"),"",0.2*(T31*12+U31+ROUND(V31/30,0)))</f>
        <v>0</v>
      </c>
      <c r="AJ31" s="24">
        <f>IF(OR(ISBLANK(#REF!),$E31="ΌΧΙ"),"",IF(W31&gt;80%,4,IF(AND(W31&gt;=67%,W31&lt;=80%),3,0)))</f>
        <v>0</v>
      </c>
      <c r="AK31" s="24">
        <f>IF(OR(ISBLANK(#REF!),$E31="ΌΧΙ"),"",IF(COUNTIFS(X31:Z31,"&gt;=67%")=1,2,IF(COUNTIFS(X31:Z31,"&gt;=67%")=2,5,IF(COUNTIFS(X31:Z31,"&gt;=67%")=3,10,0))))</f>
        <v>0</v>
      </c>
      <c r="AL31" s="24">
        <f>IF(OR(ISBLANK(#REF!),$E31="ΌΧΙ"),"",IF(AA31="ΠΟΛΥΤΕΚΝΟΣ",2,IF(AA31="ΤΡΙΤΕΚΝΟΣ",1,0)))</f>
        <v>0</v>
      </c>
      <c r="AM31" s="24">
        <f t="shared" si="1"/>
        <v>1.1099999999999999</v>
      </c>
      <c r="AN31" s="8" t="s">
        <v>387</v>
      </c>
    </row>
    <row r="32" spans="1:40" s="8" customFormat="1">
      <c r="A32" s="25">
        <f>IF(ISBLANK(#REF!),"",IF(ISNUMBER(A31),A31+1,1))</f>
        <v>31</v>
      </c>
      <c r="B32" s="8" t="s">
        <v>260</v>
      </c>
      <c r="C32" s="8" t="s">
        <v>261</v>
      </c>
      <c r="D32" s="8" t="s">
        <v>137</v>
      </c>
      <c r="E32" s="22" t="s">
        <v>12</v>
      </c>
      <c r="F32" s="8" t="s">
        <v>52</v>
      </c>
      <c r="G32" s="8" t="s">
        <v>70</v>
      </c>
      <c r="H32" s="8" t="s">
        <v>11</v>
      </c>
      <c r="I32" s="8" t="s">
        <v>14</v>
      </c>
      <c r="J32" s="34">
        <v>39421</v>
      </c>
      <c r="K32" s="8" t="s">
        <v>61</v>
      </c>
      <c r="L32" s="70">
        <v>7.2</v>
      </c>
      <c r="M32" s="12" t="s">
        <v>14</v>
      </c>
      <c r="N32" s="12" t="s">
        <v>14</v>
      </c>
      <c r="O32" s="12" t="s">
        <v>14</v>
      </c>
      <c r="P32" s="12" t="s">
        <v>14</v>
      </c>
      <c r="Q32" s="8">
        <v>0</v>
      </c>
      <c r="R32" s="8">
        <v>3</v>
      </c>
      <c r="S32" s="8">
        <v>10</v>
      </c>
      <c r="T32" s="8">
        <v>0</v>
      </c>
      <c r="U32" s="8">
        <v>0</v>
      </c>
      <c r="V32" s="8">
        <v>0</v>
      </c>
      <c r="W32" s="11">
        <v>0</v>
      </c>
      <c r="X32" s="11">
        <v>0</v>
      </c>
      <c r="Y32" s="11">
        <v>0</v>
      </c>
      <c r="Z32" s="11">
        <v>0</v>
      </c>
      <c r="AA32" s="12" t="s">
        <v>38</v>
      </c>
      <c r="AB32" s="12" t="s">
        <v>14</v>
      </c>
      <c r="AC32" s="12" t="s">
        <v>14</v>
      </c>
      <c r="AD32" s="20">
        <f>IF(OR(ISBLANK(#REF!),$E32="ΌΧΙ"),"",IF(L32&gt;5,0.5*(L32-5),0))</f>
        <v>1.1000000000000001</v>
      </c>
      <c r="AE32" s="20">
        <f>IF(OR(ISBLANK(#REF!),$E32="ΌΧΙ"),"",IF(M32="ΝΑΙ",6,(IF(O32="ΝΑΙ",4,0))))</f>
        <v>0</v>
      </c>
      <c r="AF32" s="20">
        <f>IF(OR(ISBLANK(#REF!),$E32="ΌΧΙ"),"",IF(AND(F32="ΠΕ23",H32="ΚΥΡΙΟΣ"),IF(N32="ΝΑΙ",6,(IF(P32="ΝΑΙ",2,0))),IF(N32="ΝΑΙ",3,(IF(P32="ΝΑΙ",2,0)))))</f>
        <v>0</v>
      </c>
      <c r="AG32" s="20">
        <f>IF(OR(ISBLANK(#REF!),$E32="ΌΧΙ"),"",MAX(AE32:AF32))</f>
        <v>0</v>
      </c>
      <c r="AH32" s="20">
        <f>IF(OR(ISBLANK(#REF!),$E32="ΌΧΙ"),"",MIN(3,0.5*INT((Q32*12+R32+ROUND(S32/30,0))/6)))</f>
        <v>0</v>
      </c>
      <c r="AI32" s="20">
        <f>IF(OR(ISBLANK(#REF!),$E32="ΌΧΙ"),"",0.2*(T32*12+U32+ROUND(V32/30,0)))</f>
        <v>0</v>
      </c>
      <c r="AJ32" s="24">
        <f>IF(OR(ISBLANK(#REF!),$E32="ΌΧΙ"),"",IF(W32&gt;80%,4,IF(AND(W32&gt;=67%,W32&lt;=80%),3,0)))</f>
        <v>0</v>
      </c>
      <c r="AK32" s="24">
        <f>IF(OR(ISBLANK(#REF!),$E32="ΌΧΙ"),"",IF(COUNTIFS(X32:Z32,"&gt;=67%")=1,2,IF(COUNTIFS(X32:Z32,"&gt;=67%")=2,5,IF(COUNTIFS(X32:Z32,"&gt;=67%")=3,10,0))))</f>
        <v>0</v>
      </c>
      <c r="AL32" s="24">
        <f>IF(OR(ISBLANK(#REF!),$E32="ΌΧΙ"),"",IF(AA32="ΠΟΛΥΤΕΚΝΟΣ",2,IF(AA32="ΤΡΙΤΕΚΝΟΣ",1,0)))</f>
        <v>0</v>
      </c>
      <c r="AM32" s="24">
        <f t="shared" si="1"/>
        <v>1.1000000000000001</v>
      </c>
      <c r="AN32" s="8" t="s">
        <v>375</v>
      </c>
    </row>
    <row r="33" spans="1:40" s="8" customFormat="1">
      <c r="A33" s="25">
        <f>IF(ISBLANK(#REF!),"",IF(ISNUMBER(A32),A32+1,1))</f>
        <v>32</v>
      </c>
      <c r="B33" s="8" t="s">
        <v>219</v>
      </c>
      <c r="C33" s="8" t="s">
        <v>93</v>
      </c>
      <c r="D33" s="8" t="s">
        <v>103</v>
      </c>
      <c r="E33" s="22" t="s">
        <v>12</v>
      </c>
      <c r="F33" s="8" t="s">
        <v>52</v>
      </c>
      <c r="G33" s="8" t="s">
        <v>70</v>
      </c>
      <c r="H33" s="8" t="s">
        <v>11</v>
      </c>
      <c r="I33" s="8" t="s">
        <v>14</v>
      </c>
      <c r="J33" s="34">
        <v>39602</v>
      </c>
      <c r="K33" s="8" t="s">
        <v>61</v>
      </c>
      <c r="L33" s="70">
        <v>7.14</v>
      </c>
      <c r="M33" s="12" t="s">
        <v>14</v>
      </c>
      <c r="N33" s="12" t="s">
        <v>14</v>
      </c>
      <c r="O33" s="12" t="s">
        <v>14</v>
      </c>
      <c r="P33" s="12" t="s">
        <v>14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11">
        <v>0</v>
      </c>
      <c r="X33" s="11">
        <v>0</v>
      </c>
      <c r="Y33" s="11">
        <v>0</v>
      </c>
      <c r="Z33" s="11">
        <v>0</v>
      </c>
      <c r="AA33" s="12" t="s">
        <v>38</v>
      </c>
      <c r="AB33" s="12" t="s">
        <v>14</v>
      </c>
      <c r="AC33" s="12" t="s">
        <v>14</v>
      </c>
      <c r="AD33" s="20">
        <f>IF(OR(ISBLANK(#REF!),$E33="ΌΧΙ"),"",IF(L33&gt;5,0.5*(L33-5),0))</f>
        <v>1.0699999999999998</v>
      </c>
      <c r="AE33" s="20">
        <f>IF(OR(ISBLANK(#REF!),$E33="ΌΧΙ"),"",IF(M33="ΝΑΙ",6,(IF(O33="ΝΑΙ",4,0))))</f>
        <v>0</v>
      </c>
      <c r="AF33" s="20">
        <f>IF(OR(ISBLANK(#REF!),$E33="ΌΧΙ"),"",IF(AND(F33="ΠΕ23",H33="ΚΥΡΙΟΣ"),IF(N33="ΝΑΙ",6,(IF(P33="ΝΑΙ",2,0))),IF(N33="ΝΑΙ",3,(IF(P33="ΝΑΙ",2,0)))))</f>
        <v>0</v>
      </c>
      <c r="AG33" s="20">
        <f>IF(OR(ISBLANK(#REF!),$E33="ΌΧΙ"),"",MAX(AE33:AF33))</f>
        <v>0</v>
      </c>
      <c r="AH33" s="20">
        <f>IF(OR(ISBLANK(#REF!),$E33="ΌΧΙ"),"",MIN(3,0.5*INT((Q33*12+R33+ROUND(S33/30,0))/6)))</f>
        <v>0</v>
      </c>
      <c r="AI33" s="20">
        <f>IF(OR(ISBLANK(#REF!),$E33="ΌΧΙ"),"",0.2*(T33*12+U33+ROUND(V33/30,0)))</f>
        <v>0</v>
      </c>
      <c r="AJ33" s="24">
        <f>IF(OR(ISBLANK(#REF!),$E33="ΌΧΙ"),"",IF(W33&gt;80%,4,IF(AND(W33&gt;=67%,W33&lt;=80%),3,0)))</f>
        <v>0</v>
      </c>
      <c r="AK33" s="24">
        <f>IF(OR(ISBLANK(#REF!),$E33="ΌΧΙ"),"",IF(COUNTIFS(X33:Z33,"&gt;=67%")=1,2,IF(COUNTIFS(X33:Z33,"&gt;=67%")=2,5,IF(COUNTIFS(X33:Z33,"&gt;=67%")=3,10,0))))</f>
        <v>0</v>
      </c>
      <c r="AL33" s="24">
        <f>IF(OR(ISBLANK(#REF!),$E33="ΌΧΙ"),"",IF(AA33="ΠΟΛΥΤΕΚΝΟΣ",2,IF(AA33="ΤΡΙΤΕΚΝΟΣ",1,0)))</f>
        <v>0</v>
      </c>
      <c r="AM33" s="24">
        <f t="shared" si="1"/>
        <v>1.0699999999999998</v>
      </c>
      <c r="AN33" s="8" t="s">
        <v>358</v>
      </c>
    </row>
    <row r="34" spans="1:40" s="8" customFormat="1">
      <c r="A34" s="25">
        <f>IF(ISBLANK(#REF!),"",IF(ISNUMBER(A33),A33+1,1))</f>
        <v>33</v>
      </c>
      <c r="B34" s="8" t="s">
        <v>234</v>
      </c>
      <c r="C34" s="8" t="s">
        <v>235</v>
      </c>
      <c r="D34" s="8" t="s">
        <v>236</v>
      </c>
      <c r="E34" s="22" t="s">
        <v>12</v>
      </c>
      <c r="F34" s="8" t="s">
        <v>52</v>
      </c>
      <c r="G34" s="8" t="s">
        <v>70</v>
      </c>
      <c r="H34" s="8" t="s">
        <v>11</v>
      </c>
      <c r="I34" s="8" t="s">
        <v>14</v>
      </c>
      <c r="J34" s="34">
        <v>41709</v>
      </c>
      <c r="K34" s="8" t="s">
        <v>61</v>
      </c>
      <c r="L34" s="70">
        <v>7.05</v>
      </c>
      <c r="M34" s="12" t="s">
        <v>14</v>
      </c>
      <c r="N34" s="12" t="s">
        <v>14</v>
      </c>
      <c r="O34" s="12" t="s">
        <v>14</v>
      </c>
      <c r="P34" s="12" t="s">
        <v>14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11">
        <v>0</v>
      </c>
      <c r="X34" s="11">
        <v>0</v>
      </c>
      <c r="Y34" s="11">
        <v>0</v>
      </c>
      <c r="Z34" s="11">
        <v>0</v>
      </c>
      <c r="AA34" s="12" t="s">
        <v>38</v>
      </c>
      <c r="AB34" s="12" t="s">
        <v>14</v>
      </c>
      <c r="AC34" s="12" t="s">
        <v>14</v>
      </c>
      <c r="AD34" s="20">
        <f>IF(OR(ISBLANK(#REF!),$E34="ΌΧΙ"),"",IF(L34&gt;5,0.5*(L34-5),0))</f>
        <v>1.0249999999999999</v>
      </c>
      <c r="AE34" s="20">
        <f>IF(OR(ISBLANK(#REF!),$E34="ΌΧΙ"),"",IF(M34="ΝΑΙ",6,(IF(O34="ΝΑΙ",4,0))))</f>
        <v>0</v>
      </c>
      <c r="AF34" s="20">
        <f>IF(OR(ISBLANK(#REF!),$E34="ΌΧΙ"),"",IF(AND(F34="ΠΕ23",H34="ΚΥΡΙΟΣ"),IF(N34="ΝΑΙ",6,(IF(P34="ΝΑΙ",2,0))),IF(N34="ΝΑΙ",3,(IF(P34="ΝΑΙ",2,0)))))</f>
        <v>0</v>
      </c>
      <c r="AG34" s="20">
        <f>IF(OR(ISBLANK(#REF!),$E34="ΌΧΙ"),"",MAX(AE34:AF34))</f>
        <v>0</v>
      </c>
      <c r="AH34" s="20">
        <f>IF(OR(ISBLANK(#REF!),$E34="ΌΧΙ"),"",MIN(3,0.5*INT((Q34*12+R34+ROUND(S34/30,0))/6)))</f>
        <v>0</v>
      </c>
      <c r="AI34" s="20">
        <f>IF(OR(ISBLANK(#REF!),$E34="ΌΧΙ"),"",0.2*(T34*12+U34+ROUND(V34/30,0)))</f>
        <v>0</v>
      </c>
      <c r="AJ34" s="24">
        <f>IF(OR(ISBLANK(#REF!),$E34="ΌΧΙ"),"",IF(W34&gt;80%,4,IF(AND(W34&gt;=67%,W34&lt;=80%),3,0)))</f>
        <v>0</v>
      </c>
      <c r="AK34" s="24">
        <f>IF(OR(ISBLANK(#REF!),$E34="ΌΧΙ"),"",IF(COUNTIFS(X34:Z34,"&gt;=67%")=1,2,IF(COUNTIFS(X34:Z34,"&gt;=67%")=2,5,IF(COUNTIFS(X34:Z34,"&gt;=67%")=3,10,0))))</f>
        <v>0</v>
      </c>
      <c r="AL34" s="24">
        <f>IF(OR(ISBLANK(#REF!),$E34="ΌΧΙ"),"",IF(AA34="ΠΟΛΥΤΕΚΝΟΣ",2,IF(AA34="ΤΡΙΤΕΚΝΟΣ",1,0)))</f>
        <v>0</v>
      </c>
      <c r="AM34" s="24">
        <f t="shared" si="1"/>
        <v>1.0249999999999999</v>
      </c>
      <c r="AN34" s="8" t="s">
        <v>354</v>
      </c>
    </row>
    <row r="35" spans="1:40" s="8" customFormat="1">
      <c r="A35" s="25">
        <f>IF(ISBLANK(#REF!),"",IF(ISNUMBER(A34),A34+1,1))</f>
        <v>34</v>
      </c>
      <c r="B35" s="8" t="s">
        <v>256</v>
      </c>
      <c r="C35" s="8" t="s">
        <v>199</v>
      </c>
      <c r="D35" s="8" t="s">
        <v>161</v>
      </c>
      <c r="E35" s="22" t="s">
        <v>12</v>
      </c>
      <c r="F35" s="8" t="s">
        <v>52</v>
      </c>
      <c r="G35" s="8" t="s">
        <v>70</v>
      </c>
      <c r="H35" s="8" t="s">
        <v>11</v>
      </c>
      <c r="I35" s="8" t="s">
        <v>14</v>
      </c>
      <c r="J35" s="34">
        <v>39940</v>
      </c>
      <c r="K35" s="8" t="s">
        <v>61</v>
      </c>
      <c r="L35" s="70">
        <v>6.88</v>
      </c>
      <c r="M35" s="12" t="s">
        <v>14</v>
      </c>
      <c r="N35" s="12" t="s">
        <v>14</v>
      </c>
      <c r="O35" s="12" t="s">
        <v>14</v>
      </c>
      <c r="P35" s="12" t="s">
        <v>14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11">
        <v>0</v>
      </c>
      <c r="X35" s="11">
        <v>0</v>
      </c>
      <c r="Y35" s="11">
        <v>0</v>
      </c>
      <c r="Z35" s="11">
        <v>0</v>
      </c>
      <c r="AA35" s="12" t="s">
        <v>38</v>
      </c>
      <c r="AB35" s="12" t="s">
        <v>12</v>
      </c>
      <c r="AC35" s="12" t="s">
        <v>14</v>
      </c>
      <c r="AD35" s="20">
        <f>IF(OR(ISBLANK(#REF!),$E35="ΌΧΙ"),"",IF(L35&gt;5,0.5*(L35-5),0))</f>
        <v>0.94</v>
      </c>
      <c r="AE35" s="20">
        <f>IF(OR(ISBLANK(#REF!),$E35="ΌΧΙ"),"",IF(M35="ΝΑΙ",6,(IF(O35="ΝΑΙ",4,0))))</f>
        <v>0</v>
      </c>
      <c r="AF35" s="20">
        <f>IF(OR(ISBLANK(#REF!),$E35="ΌΧΙ"),"",IF(AND(F35="ΠΕ23",H35="ΚΥΡΙΟΣ"),IF(N35="ΝΑΙ",6,(IF(P35="ΝΑΙ",2,0))),IF(N35="ΝΑΙ",3,(IF(P35="ΝΑΙ",2,0)))))</f>
        <v>0</v>
      </c>
      <c r="AG35" s="20">
        <f>IF(OR(ISBLANK(#REF!),$E35="ΌΧΙ"),"",MAX(AE35:AF35))</f>
        <v>0</v>
      </c>
      <c r="AH35" s="20">
        <f>IF(OR(ISBLANK(#REF!),$E35="ΌΧΙ"),"",MIN(3,0.5*INT((Q35*12+R35+ROUND(S35/30,0))/6)))</f>
        <v>0</v>
      </c>
      <c r="AI35" s="20">
        <f>IF(OR(ISBLANK(#REF!),$E35="ΌΧΙ"),"",0.2*(T35*12+U35+ROUND(V35/30,0)))</f>
        <v>0</v>
      </c>
      <c r="AJ35" s="24">
        <f>IF(OR(ISBLANK(#REF!),$E35="ΌΧΙ"),"",IF(W35&gt;80%,4,IF(AND(W35&gt;=67%,W35&lt;=80%),3,0)))</f>
        <v>0</v>
      </c>
      <c r="AK35" s="24">
        <f>IF(OR(ISBLANK(#REF!),$E35="ΌΧΙ"),"",IF(COUNTIFS(X35:Z35,"&gt;=67%")=1,2,IF(COUNTIFS(X35:Z35,"&gt;=67%")=2,5,IF(COUNTIFS(X35:Z35,"&gt;=67%")=3,10,0))))</f>
        <v>0</v>
      </c>
      <c r="AL35" s="24">
        <f>IF(OR(ISBLANK(#REF!),$E35="ΌΧΙ"),"",IF(AA35="ΠΟΛΥΤΕΚΝΟΣ",2,IF(AA35="ΤΡΙΤΕΚΝΟΣ",1,0)))</f>
        <v>0</v>
      </c>
      <c r="AM35" s="24">
        <f t="shared" si="1"/>
        <v>0.94</v>
      </c>
      <c r="AN35" s="8" t="s">
        <v>369</v>
      </c>
    </row>
    <row r="36" spans="1:40" s="8" customFormat="1">
      <c r="A36" s="25">
        <f>IF(ISBLANK(#REF!),"",IF(ISNUMBER(A35),A35+1,1))</f>
        <v>35</v>
      </c>
      <c r="B36" s="8" t="s">
        <v>237</v>
      </c>
      <c r="C36" s="8" t="s">
        <v>197</v>
      </c>
      <c r="D36" s="8" t="s">
        <v>238</v>
      </c>
      <c r="E36" s="22" t="s">
        <v>12</v>
      </c>
      <c r="F36" s="8" t="s">
        <v>52</v>
      </c>
      <c r="G36" s="8" t="s">
        <v>70</v>
      </c>
      <c r="H36" s="8" t="s">
        <v>11</v>
      </c>
      <c r="I36" s="8" t="s">
        <v>14</v>
      </c>
      <c r="J36" s="34">
        <v>42390</v>
      </c>
      <c r="K36" s="8" t="s">
        <v>61</v>
      </c>
      <c r="L36" s="70">
        <v>6.63</v>
      </c>
      <c r="M36" s="12" t="s">
        <v>14</v>
      </c>
      <c r="N36" s="12" t="s">
        <v>14</v>
      </c>
      <c r="O36" s="12" t="s">
        <v>14</v>
      </c>
      <c r="P36" s="12" t="s">
        <v>14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11">
        <v>0</v>
      </c>
      <c r="X36" s="11">
        <v>0</v>
      </c>
      <c r="Y36" s="11">
        <v>0</v>
      </c>
      <c r="Z36" s="11">
        <v>0</v>
      </c>
      <c r="AA36" s="12" t="s">
        <v>38</v>
      </c>
      <c r="AB36" s="12" t="s">
        <v>14</v>
      </c>
      <c r="AC36" s="12" t="s">
        <v>14</v>
      </c>
      <c r="AD36" s="20">
        <f>IF(OR(ISBLANK(#REF!),$E36="ΌΧΙ"),"",IF(L36&gt;5,0.5*(L36-5),0))</f>
        <v>0.81499999999999995</v>
      </c>
      <c r="AE36" s="20">
        <f>IF(OR(ISBLANK(#REF!),$E36="ΌΧΙ"),"",IF(M36="ΝΑΙ",6,(IF(O36="ΝΑΙ",4,0))))</f>
        <v>0</v>
      </c>
      <c r="AF36" s="20">
        <f>IF(OR(ISBLANK(#REF!),$E36="ΌΧΙ"),"",IF(AND(F36="ΠΕ23",H36="ΚΥΡΙΟΣ"),IF(N36="ΝΑΙ",6,(IF(P36="ΝΑΙ",2,0))),IF(N36="ΝΑΙ",3,(IF(P36="ΝΑΙ",2,0)))))</f>
        <v>0</v>
      </c>
      <c r="AG36" s="20">
        <f>IF(OR(ISBLANK(#REF!),$E36="ΌΧΙ"),"",MAX(AE36:AF36))</f>
        <v>0</v>
      </c>
      <c r="AH36" s="20">
        <f>IF(OR(ISBLANK(#REF!),$E36="ΌΧΙ"),"",MIN(3,0.5*INT((Q36*12+R36+ROUND(S36/30,0))/6)))</f>
        <v>0</v>
      </c>
      <c r="AI36" s="20">
        <f>IF(OR(ISBLANK(#REF!),$E36="ΌΧΙ"),"",0.2*(T36*12+U36+ROUND(V36/30,0)))</f>
        <v>0</v>
      </c>
      <c r="AJ36" s="24">
        <f>IF(OR(ISBLANK(#REF!),$E36="ΌΧΙ"),"",IF(W36&gt;80%,4,IF(AND(W36&gt;=67%,W36&lt;=80%),3,0)))</f>
        <v>0</v>
      </c>
      <c r="AK36" s="24">
        <f>IF(OR(ISBLANK(#REF!),$E36="ΌΧΙ"),"",IF(COUNTIFS(X36:Z36,"&gt;=67%")=1,2,IF(COUNTIFS(X36:Z36,"&gt;=67%")=2,5,IF(COUNTIFS(X36:Z36,"&gt;=67%")=3,10,0))))</f>
        <v>0</v>
      </c>
      <c r="AL36" s="24">
        <f>IF(OR(ISBLANK(#REF!),$E36="ΌΧΙ"),"",IF(AA36="ΠΟΛΥΤΕΚΝΟΣ",2,IF(AA36="ΤΡΙΤΕΚΝΟΣ",1,0)))</f>
        <v>0</v>
      </c>
      <c r="AM36" s="24">
        <f t="shared" si="1"/>
        <v>0.81499999999999995</v>
      </c>
      <c r="AN36" s="8" t="s">
        <v>386</v>
      </c>
    </row>
    <row r="37" spans="1:40" s="8" customFormat="1">
      <c r="A37" s="25">
        <f>IF(ISBLANK(#REF!),"",IF(ISNUMBER(A36),A36+1,1))</f>
        <v>36</v>
      </c>
      <c r="B37" s="8" t="s">
        <v>264</v>
      </c>
      <c r="C37" s="8" t="s">
        <v>179</v>
      </c>
      <c r="D37" s="8" t="s">
        <v>161</v>
      </c>
      <c r="E37" s="22" t="s">
        <v>12</v>
      </c>
      <c r="F37" s="8" t="s">
        <v>52</v>
      </c>
      <c r="G37" s="8" t="s">
        <v>70</v>
      </c>
      <c r="H37" s="8" t="s">
        <v>11</v>
      </c>
      <c r="I37" s="8" t="s">
        <v>14</v>
      </c>
      <c r="J37" s="34">
        <v>41094</v>
      </c>
      <c r="K37" s="8" t="s">
        <v>61</v>
      </c>
      <c r="L37" s="70">
        <v>6.55</v>
      </c>
      <c r="M37" s="12" t="s">
        <v>14</v>
      </c>
      <c r="N37" s="12" t="s">
        <v>14</v>
      </c>
      <c r="O37" s="12" t="s">
        <v>14</v>
      </c>
      <c r="P37" s="12" t="s">
        <v>14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11">
        <v>0</v>
      </c>
      <c r="X37" s="11">
        <v>0</v>
      </c>
      <c r="Y37" s="11">
        <v>0</v>
      </c>
      <c r="Z37" s="11">
        <v>0</v>
      </c>
      <c r="AA37" s="12" t="s">
        <v>38</v>
      </c>
      <c r="AB37" s="12" t="s">
        <v>12</v>
      </c>
      <c r="AC37" s="12" t="s">
        <v>14</v>
      </c>
      <c r="AD37" s="20">
        <f>IF(OR(ISBLANK(#REF!),$E37="ΌΧΙ"),"",IF(L37&gt;5,0.5*(L37-5),0))</f>
        <v>0.77499999999999991</v>
      </c>
      <c r="AE37" s="20">
        <f>IF(OR(ISBLANK(#REF!),$E37="ΌΧΙ"),"",IF(M37="ΝΑΙ",6,(IF(O37="ΝΑΙ",4,0))))</f>
        <v>0</v>
      </c>
      <c r="AF37" s="20">
        <f>IF(OR(ISBLANK(#REF!),$E37="ΌΧΙ"),"",IF(AND(F37="ΠΕ23",H37="ΚΥΡΙΟΣ"),IF(N37="ΝΑΙ",6,(IF(P37="ΝΑΙ",2,0))),IF(N37="ΝΑΙ",3,(IF(P37="ΝΑΙ",2,0)))))</f>
        <v>0</v>
      </c>
      <c r="AG37" s="20">
        <f>IF(OR(ISBLANK(#REF!),$E37="ΌΧΙ"),"",MAX(AE37:AF37))</f>
        <v>0</v>
      </c>
      <c r="AH37" s="20">
        <f>IF(OR(ISBLANK(#REF!),$E37="ΌΧΙ"),"",MIN(3,0.5*INT((Q37*12+R37+ROUND(S37/30,0))/6)))</f>
        <v>0</v>
      </c>
      <c r="AI37" s="20">
        <f>IF(OR(ISBLANK(#REF!),$E37="ΌΧΙ"),"",0.2*(T37*12+U37+ROUND(V37/30,0)))</f>
        <v>0</v>
      </c>
      <c r="AJ37" s="24">
        <f>IF(OR(ISBLANK(#REF!),$E37="ΌΧΙ"),"",IF(W37&gt;80%,4,IF(AND(W37&gt;=67%,W37&lt;=80%),3,0)))</f>
        <v>0</v>
      </c>
      <c r="AK37" s="24">
        <f>IF(OR(ISBLANK(#REF!),$E37="ΌΧΙ"),"",IF(COUNTIFS(X37:Z37,"&gt;=67%")=1,2,IF(COUNTIFS(X37:Z37,"&gt;=67%")=2,5,IF(COUNTIFS(X37:Z37,"&gt;=67%")=3,10,0))))</f>
        <v>0</v>
      </c>
      <c r="AL37" s="24">
        <f>IF(OR(ISBLANK(#REF!),$E37="ΌΧΙ"),"",IF(AA37="ΠΟΛΥΤΕΚΝΟΣ",2,IF(AA37="ΤΡΙΤΕΚΝΟΣ",1,0)))</f>
        <v>0</v>
      </c>
      <c r="AM37" s="24">
        <f t="shared" si="1"/>
        <v>0.77499999999999991</v>
      </c>
      <c r="AN37" s="8" t="s">
        <v>377</v>
      </c>
    </row>
    <row r="38" spans="1:40" s="8" customFormat="1">
      <c r="A38" s="25">
        <f>IF(ISBLANK(#REF!),"",IF(ISNUMBER(A37),A37+1,1))</f>
        <v>37</v>
      </c>
      <c r="B38" s="8" t="s">
        <v>218</v>
      </c>
      <c r="C38" s="8" t="s">
        <v>134</v>
      </c>
      <c r="D38" s="8" t="s">
        <v>97</v>
      </c>
      <c r="E38" s="22" t="s">
        <v>12</v>
      </c>
      <c r="F38" s="8" t="s">
        <v>52</v>
      </c>
      <c r="G38" s="8" t="s">
        <v>70</v>
      </c>
      <c r="H38" s="8" t="s">
        <v>11</v>
      </c>
      <c r="I38" s="8" t="s">
        <v>14</v>
      </c>
      <c r="J38" s="34">
        <v>42390</v>
      </c>
      <c r="K38" s="8" t="s">
        <v>61</v>
      </c>
      <c r="L38" s="70">
        <v>6.3</v>
      </c>
      <c r="M38" s="12" t="s">
        <v>14</v>
      </c>
      <c r="N38" s="12" t="s">
        <v>14</v>
      </c>
      <c r="O38" s="12" t="s">
        <v>14</v>
      </c>
      <c r="P38" s="12" t="s">
        <v>14</v>
      </c>
      <c r="Q38" s="8">
        <v>0</v>
      </c>
      <c r="R38" s="8">
        <v>0</v>
      </c>
      <c r="S38" s="8">
        <v>0</v>
      </c>
      <c r="T38" s="8">
        <v>0</v>
      </c>
      <c r="U38" s="8">
        <v>0</v>
      </c>
      <c r="V38" s="8">
        <v>0</v>
      </c>
      <c r="W38" s="11">
        <v>0</v>
      </c>
      <c r="X38" s="11">
        <v>0</v>
      </c>
      <c r="Y38" s="11">
        <v>0</v>
      </c>
      <c r="Z38" s="11">
        <v>0</v>
      </c>
      <c r="AA38" s="12" t="s">
        <v>38</v>
      </c>
      <c r="AB38" s="12" t="s">
        <v>14</v>
      </c>
      <c r="AC38" s="12" t="s">
        <v>14</v>
      </c>
      <c r="AD38" s="20">
        <f>IF(OR(ISBLANK(#REF!),$E38="ΌΧΙ"),"",IF(L38&gt;5,0.5*(L38-5),0))</f>
        <v>0.64999999999999991</v>
      </c>
      <c r="AE38" s="20">
        <f>IF(OR(ISBLANK(#REF!),$E38="ΌΧΙ"),"",IF(M38="ΝΑΙ",6,(IF(O38="ΝΑΙ",4,0))))</f>
        <v>0</v>
      </c>
      <c r="AF38" s="20">
        <f>IF(OR(ISBLANK(#REF!),$E38="ΌΧΙ"),"",IF(AND(F38="ΠΕ23",H38="ΚΥΡΙΟΣ"),IF(N38="ΝΑΙ",6,(IF(P38="ΝΑΙ",2,0))),IF(N38="ΝΑΙ",3,(IF(P38="ΝΑΙ",2,0)))))</f>
        <v>0</v>
      </c>
      <c r="AG38" s="20">
        <f>IF(OR(ISBLANK(#REF!),$E38="ΌΧΙ"),"",MAX(AE38:AF38))</f>
        <v>0</v>
      </c>
      <c r="AH38" s="20">
        <f>IF(OR(ISBLANK(#REF!),$E38="ΌΧΙ"),"",MIN(3,0.5*INT((Q38*12+R38+ROUND(S38/30,0))/6)))</f>
        <v>0</v>
      </c>
      <c r="AI38" s="20">
        <f>IF(OR(ISBLANK(#REF!),$E38="ΌΧΙ"),"",0.2*(T38*12+U38+ROUND(V38/30,0)))</f>
        <v>0</v>
      </c>
      <c r="AJ38" s="24">
        <f>IF(OR(ISBLANK(#REF!),$E38="ΌΧΙ"),"",IF(W38&gt;80%,4,IF(AND(W38&gt;=67%,W38&lt;=80%),3,0)))</f>
        <v>0</v>
      </c>
      <c r="AK38" s="24">
        <f>IF(OR(ISBLANK(#REF!),$E38="ΌΧΙ"),"",IF(COUNTIFS(X38:Z38,"&gt;=67%")=1,2,IF(COUNTIFS(X38:Z38,"&gt;=67%")=2,5,IF(COUNTIFS(X38:Z38,"&gt;=67%")=3,10,0))))</f>
        <v>0</v>
      </c>
      <c r="AL38" s="24">
        <f>IF(OR(ISBLANK(#REF!),$E38="ΌΧΙ"),"",IF(AA38="ΠΟΛΥΤΕΚΝΟΣ",2,IF(AA38="ΤΡΙΤΕΚΝΟΣ",1,0)))</f>
        <v>0</v>
      </c>
      <c r="AM38" s="24">
        <f t="shared" si="1"/>
        <v>0.64999999999999991</v>
      </c>
      <c r="AN38" s="8" t="s">
        <v>354</v>
      </c>
    </row>
  </sheetData>
  <dataValidations count="11">
    <dataValidation type="list" allowBlank="1" showInputMessage="1" showErrorMessage="1" sqref="AB2:AC38 M2:P38 I2:I38 E2:E38">
      <formula1>NAI_OXI</formula1>
    </dataValidation>
    <dataValidation type="whole" allowBlank="1" showInputMessage="1" showErrorMessage="1" sqref="T2:T38 Q2:Q38">
      <formula1>0</formula1>
      <formula2>40</formula2>
    </dataValidation>
    <dataValidation type="whole" allowBlank="1" showInputMessage="1" showErrorMessage="1" sqref="U2:U38 R2:R38">
      <formula1>0</formula1>
      <formula2>11</formula2>
    </dataValidation>
    <dataValidation type="whole" allowBlank="1" showInputMessage="1" showErrorMessage="1" sqref="V2:V38 S2:S38">
      <formula1>0</formula1>
      <formula2>29</formula2>
    </dataValidation>
    <dataValidation type="decimal" allowBlank="1" showInputMessage="1" showErrorMessage="1" sqref="W2:Z38">
      <formula1>0</formula1>
      <formula2>1</formula2>
    </dataValidation>
    <dataValidation type="list" allowBlank="1" showInputMessage="1" showErrorMessage="1" sqref="AA2:AA38">
      <formula1>ΠΟΛΥΤΕΚΝΟΣ_ΤΡΙΤΕΚΝΟΣ</formula1>
    </dataValidation>
    <dataValidation type="decimal" allowBlank="1" showInputMessage="1" showErrorMessage="1" sqref="L2:L38">
      <formula1>0</formula1>
      <formula2>10</formula2>
    </dataValidation>
    <dataValidation type="list" allowBlank="1" showInputMessage="1" showErrorMessage="1" sqref="K2:K38">
      <formula1>ΑΠΑΙΤΟΥΜΕΝΟΣ_ΤΙΤΛΟΣ</formula1>
    </dataValidation>
    <dataValidation type="list" allowBlank="1" showInputMessage="1" showErrorMessage="1" sqref="H2:H38">
      <formula1>ΚΑΤΗΓΟΡΙΑ_ΠΙΝΑΚΑ</formula1>
    </dataValidation>
    <dataValidation type="list" allowBlank="1" showInputMessage="1" showErrorMessage="1" sqref="F2:F38">
      <formula1>ΚΛΑΔΟΣ_ΕΕΠ</formula1>
    </dataValidation>
    <dataValidation type="list" allowBlank="1" showInputMessage="1" showErrorMessage="1" sqref="G2:G38">
      <formula1>ΑΠΑΙΤΕΙΤΑΙ_ΔΕΝ_ΑΠΑΙΤΕΙΤΑΙ</formula1>
    </dataValidation>
  </dataValidations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3:AN12"/>
  <sheetViews>
    <sheetView topLeftCell="A10" workbookViewId="0">
      <selection activeCell="B7" sqref="B7"/>
    </sheetView>
  </sheetViews>
  <sheetFormatPr defaultRowHeight="15"/>
  <cols>
    <col min="2" max="2" width="14.28515625" customWidth="1"/>
    <col min="3" max="3" width="14.140625" customWidth="1"/>
    <col min="4" max="4" width="11.140625" customWidth="1"/>
    <col min="40" max="40" width="155" bestFit="1" customWidth="1"/>
  </cols>
  <sheetData>
    <row r="3" spans="1:40" ht="31.5">
      <c r="A3" s="79" t="s">
        <v>403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79"/>
      <c r="AA3" s="79"/>
      <c r="AB3" s="79"/>
      <c r="AC3" s="79"/>
      <c r="AD3" s="79"/>
      <c r="AE3" s="79"/>
      <c r="AF3" s="79"/>
      <c r="AG3" s="79"/>
      <c r="AH3" s="79"/>
      <c r="AI3" s="79"/>
      <c r="AJ3" s="79"/>
      <c r="AK3" s="79"/>
      <c r="AL3" s="79"/>
      <c r="AM3" s="79"/>
    </row>
    <row r="4" spans="1:40" s="8" customFormat="1" ht="60.75" customHeight="1">
      <c r="A4" s="46"/>
      <c r="B4" s="47"/>
      <c r="C4" s="47"/>
      <c r="D4" s="47"/>
      <c r="E4" s="68"/>
      <c r="F4" s="48"/>
      <c r="G4" s="48"/>
      <c r="H4" s="48"/>
      <c r="I4" s="49"/>
      <c r="J4" s="77" t="s">
        <v>75</v>
      </c>
      <c r="K4" s="78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5"/>
      <c r="AE4" s="65"/>
      <c r="AF4" s="65"/>
      <c r="AG4" s="55"/>
      <c r="AH4" s="55"/>
      <c r="AI4" s="55"/>
      <c r="AJ4" s="55"/>
      <c r="AK4" s="55"/>
      <c r="AL4" s="55"/>
      <c r="AM4" s="56"/>
    </row>
    <row r="5" spans="1:40" s="35" customFormat="1" ht="116.25" customHeight="1">
      <c r="A5" s="50" t="s">
        <v>68</v>
      </c>
      <c r="B5" s="51" t="s">
        <v>16</v>
      </c>
      <c r="C5" s="51" t="s">
        <v>17</v>
      </c>
      <c r="D5" s="51" t="s">
        <v>18</v>
      </c>
      <c r="E5" s="69" t="s">
        <v>83</v>
      </c>
      <c r="F5" s="52" t="s">
        <v>64</v>
      </c>
      <c r="G5" s="52" t="s">
        <v>69</v>
      </c>
      <c r="H5" s="52" t="s">
        <v>0</v>
      </c>
      <c r="I5" s="53" t="s">
        <v>80</v>
      </c>
      <c r="J5" s="75" t="s">
        <v>79</v>
      </c>
      <c r="K5" s="75" t="s">
        <v>76</v>
      </c>
      <c r="L5" s="57" t="s">
        <v>19</v>
      </c>
      <c r="M5" s="57" t="s">
        <v>77</v>
      </c>
      <c r="N5" s="57" t="s">
        <v>4</v>
      </c>
      <c r="O5" s="57" t="s">
        <v>78</v>
      </c>
      <c r="P5" s="57" t="s">
        <v>6</v>
      </c>
      <c r="Q5" s="57" t="s">
        <v>20</v>
      </c>
      <c r="R5" s="57" t="s">
        <v>21</v>
      </c>
      <c r="S5" s="57" t="s">
        <v>22</v>
      </c>
      <c r="T5" s="57" t="s">
        <v>23</v>
      </c>
      <c r="U5" s="57" t="s">
        <v>24</v>
      </c>
      <c r="V5" s="57" t="s">
        <v>25</v>
      </c>
      <c r="W5" s="57" t="s">
        <v>26</v>
      </c>
      <c r="X5" s="57" t="s">
        <v>27</v>
      </c>
      <c r="Y5" s="57" t="s">
        <v>28</v>
      </c>
      <c r="Z5" s="57" t="s">
        <v>29</v>
      </c>
      <c r="AA5" s="57" t="s">
        <v>35</v>
      </c>
      <c r="AB5" s="57" t="s">
        <v>9</v>
      </c>
      <c r="AC5" s="57" t="s">
        <v>10</v>
      </c>
      <c r="AD5" s="58" t="s">
        <v>30</v>
      </c>
      <c r="AE5" s="66" t="s">
        <v>73</v>
      </c>
      <c r="AF5" s="66" t="s">
        <v>74</v>
      </c>
      <c r="AG5" s="58" t="s">
        <v>72</v>
      </c>
      <c r="AH5" s="58" t="s">
        <v>31</v>
      </c>
      <c r="AI5" s="58" t="s">
        <v>32</v>
      </c>
      <c r="AJ5" s="58" t="s">
        <v>33</v>
      </c>
      <c r="AK5" s="58" t="s">
        <v>34</v>
      </c>
      <c r="AL5" s="58" t="s">
        <v>42</v>
      </c>
      <c r="AM5" s="59" t="s">
        <v>41</v>
      </c>
    </row>
    <row r="6" spans="1:40" s="8" customFormat="1" ht="29.25" customHeight="1">
      <c r="A6" s="25">
        <v>13</v>
      </c>
      <c r="B6" s="8" t="s">
        <v>140</v>
      </c>
      <c r="C6" s="8" t="s">
        <v>141</v>
      </c>
      <c r="D6" s="8" t="s">
        <v>112</v>
      </c>
      <c r="E6" s="22" t="s">
        <v>14</v>
      </c>
      <c r="F6" s="8" t="s">
        <v>46</v>
      </c>
      <c r="H6" s="8" t="s">
        <v>11</v>
      </c>
      <c r="L6" s="70"/>
      <c r="M6" s="12"/>
      <c r="N6" s="12"/>
      <c r="O6" s="12"/>
      <c r="P6" s="12"/>
      <c r="W6" s="11"/>
      <c r="X6" s="11"/>
      <c r="Y6" s="11"/>
      <c r="Z6" s="11"/>
      <c r="AA6" s="12"/>
      <c r="AB6" s="12"/>
      <c r="AC6" s="12"/>
      <c r="AD6" s="20" t="s">
        <v>66</v>
      </c>
      <c r="AE6" s="20" t="s">
        <v>66</v>
      </c>
      <c r="AF6" s="20" t="s">
        <v>66</v>
      </c>
      <c r="AG6" s="20" t="s">
        <v>66</v>
      </c>
      <c r="AH6" s="20" t="s">
        <v>66</v>
      </c>
      <c r="AI6" s="20" t="s">
        <v>66</v>
      </c>
      <c r="AJ6" s="24" t="s">
        <v>66</v>
      </c>
      <c r="AK6" s="24" t="s">
        <v>66</v>
      </c>
      <c r="AL6" s="24" t="s">
        <v>66</v>
      </c>
      <c r="AM6" s="24" t="s">
        <v>66</v>
      </c>
      <c r="AN6" s="9" t="s">
        <v>411</v>
      </c>
    </row>
    <row r="7" spans="1:40" s="8" customFormat="1">
      <c r="A7" s="25">
        <v>48</v>
      </c>
      <c r="B7" s="8" t="s">
        <v>169</v>
      </c>
      <c r="C7" s="8" t="s">
        <v>139</v>
      </c>
      <c r="D7" s="8" t="s">
        <v>130</v>
      </c>
      <c r="E7" s="22" t="s">
        <v>14</v>
      </c>
      <c r="F7" s="8" t="s">
        <v>49</v>
      </c>
      <c r="L7" s="70"/>
      <c r="M7" s="12"/>
      <c r="N7" s="12"/>
      <c r="O7" s="12"/>
      <c r="P7" s="12"/>
      <c r="W7" s="11"/>
      <c r="X7" s="11"/>
      <c r="Y7" s="11"/>
      <c r="Z7" s="11"/>
      <c r="AA7" s="12"/>
      <c r="AB7" s="12"/>
      <c r="AC7" s="12"/>
      <c r="AD7" s="20" t="s">
        <v>66</v>
      </c>
      <c r="AE7" s="20" t="s">
        <v>66</v>
      </c>
      <c r="AF7" s="20" t="s">
        <v>66</v>
      </c>
      <c r="AG7" s="20" t="s">
        <v>66</v>
      </c>
      <c r="AH7" s="20" t="s">
        <v>66</v>
      </c>
      <c r="AI7" s="20" t="s">
        <v>66</v>
      </c>
      <c r="AJ7" s="24" t="s">
        <v>66</v>
      </c>
      <c r="AK7" s="24" t="s">
        <v>66</v>
      </c>
      <c r="AL7" s="24" t="s">
        <v>66</v>
      </c>
      <c r="AM7" s="24" t="s">
        <v>66</v>
      </c>
      <c r="AN7" s="9" t="s">
        <v>413</v>
      </c>
    </row>
    <row r="10" spans="1:40" ht="31.5">
      <c r="A10" s="79" t="s">
        <v>402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  <c r="AE10" s="79"/>
      <c r="AF10" s="79"/>
      <c r="AG10" s="79"/>
      <c r="AH10" s="79"/>
      <c r="AI10" s="79"/>
      <c r="AJ10" s="79"/>
      <c r="AK10" s="79"/>
      <c r="AL10" s="79"/>
      <c r="AM10" s="79"/>
    </row>
    <row r="11" spans="1:40" s="8" customFormat="1" ht="234" customHeight="1">
      <c r="A11" s="42" t="s">
        <v>68</v>
      </c>
      <c r="B11" s="40" t="s">
        <v>16</v>
      </c>
      <c r="C11" s="40" t="s">
        <v>17</v>
      </c>
      <c r="D11" s="40" t="s">
        <v>18</v>
      </c>
      <c r="E11" s="67" t="s">
        <v>83</v>
      </c>
      <c r="F11" s="39" t="s">
        <v>39</v>
      </c>
      <c r="G11" s="75" t="s">
        <v>81</v>
      </c>
      <c r="H11" s="36" t="s">
        <v>19</v>
      </c>
      <c r="I11" s="37" t="s">
        <v>20</v>
      </c>
      <c r="J11" s="37" t="s">
        <v>21</v>
      </c>
      <c r="K11" s="37" t="s">
        <v>22</v>
      </c>
      <c r="L11" s="37" t="s">
        <v>23</v>
      </c>
      <c r="M11" s="37" t="s">
        <v>24</v>
      </c>
      <c r="N11" s="37" t="s">
        <v>25</v>
      </c>
      <c r="O11" s="36" t="s">
        <v>26</v>
      </c>
      <c r="P11" s="36" t="s">
        <v>27</v>
      </c>
      <c r="Q11" s="36" t="s">
        <v>28</v>
      </c>
      <c r="R11" s="36" t="s">
        <v>29</v>
      </c>
      <c r="S11" s="36" t="s">
        <v>35</v>
      </c>
      <c r="T11" s="37" t="s">
        <v>10</v>
      </c>
      <c r="U11" s="41" t="s">
        <v>30</v>
      </c>
      <c r="V11" s="41" t="s">
        <v>31</v>
      </c>
      <c r="W11" s="41" t="s">
        <v>32</v>
      </c>
      <c r="X11" s="41" t="s">
        <v>33</v>
      </c>
      <c r="Y11" s="41" t="s">
        <v>34</v>
      </c>
      <c r="Z11" s="41" t="s">
        <v>42</v>
      </c>
      <c r="AA11" s="38" t="s">
        <v>41</v>
      </c>
    </row>
    <row r="12" spans="1:40" s="8" customFormat="1">
      <c r="A12" s="25">
        <f>IF(ISBLANK(#REF!),"",IF(ISNUMBER(A11),A11+1,1))</f>
        <v>1</v>
      </c>
      <c r="B12" s="16" t="s">
        <v>323</v>
      </c>
      <c r="C12" s="16" t="s">
        <v>324</v>
      </c>
      <c r="D12" s="16" t="s">
        <v>164</v>
      </c>
      <c r="E12" s="16" t="s">
        <v>14</v>
      </c>
      <c r="F12" s="16"/>
      <c r="G12" s="17"/>
      <c r="H12" s="73"/>
      <c r="I12" s="16"/>
      <c r="J12" s="16"/>
      <c r="K12" s="16"/>
      <c r="L12" s="16"/>
      <c r="M12" s="16"/>
      <c r="N12" s="16"/>
      <c r="O12" s="23"/>
      <c r="P12" s="23"/>
      <c r="Q12" s="23"/>
      <c r="R12" s="23"/>
      <c r="S12" s="17"/>
      <c r="T12" s="17"/>
      <c r="U12" s="20" t="str">
        <f>IF(OR(ISBLANK(#REF!),$E12="ΌΧΙ"),"",IF(F12="ΤΕΕ-ΤΕΛ-ΕΠΛ-ΕΠΑΛ",IF(H12&gt;15,0.5*INT(H12-15),0),IF(F12="ΙΕΚ",IF(H12&gt;12,0.5*INT(H12-12),0))))</f>
        <v/>
      </c>
      <c r="V12" s="20" t="str">
        <f>IF(OR(ISBLANK(#REF!),$E12="ΌΧΙ"),"",MIN(3,0.5*INT((I12*12+J12+ROUND(K12/30,0))/6)))</f>
        <v/>
      </c>
      <c r="W12" s="20" t="str">
        <f>IF(OR(ISBLANK(#REF!),$E12="ΌΧΙ"),"",0.2*(L12*12+M12+ROUND(N12/30,0)))</f>
        <v/>
      </c>
      <c r="X12" s="24" t="str">
        <f>IF(OR(ISBLANK(#REF!),$E12="ΌΧΙ"),"",IF(O12&gt;80%,4,IF(AND(O12&gt;=67%,O12&lt;=80%),3,0)))</f>
        <v/>
      </c>
      <c r="Y12" s="24" t="str">
        <f>IF(OR(ISBLANK(#REF!),$E12="ΌΧΙ"),"",IF(COUNTIFS(P12:R12,"&gt;=67%")=1,2,IF(COUNTIFS(P12:R12,"&gt;=67%")=2,5,IF(COUNTIFS(P12:R12,"&gt;=67%")=3,10,0))))</f>
        <v/>
      </c>
      <c r="Z12" s="24" t="str">
        <f>IF(OR(ISBLANK(#REF!),$E12="ΌΧΙ"),"",IF(S12="ΠΟΛΥΤΕΚΝΟΣ",2,IF(S12="ΤΡΙΤΕΚΝΟΣ",1,0)))</f>
        <v/>
      </c>
      <c r="AA12" s="24" t="str">
        <f>IF($E12="ΌΧΙ","",SUM(U12:Z12))</f>
        <v/>
      </c>
      <c r="AB12" s="8" t="s">
        <v>412</v>
      </c>
    </row>
  </sheetData>
  <mergeCells count="3">
    <mergeCell ref="J4:K4"/>
    <mergeCell ref="A3:AM3"/>
    <mergeCell ref="A10:AM10"/>
  </mergeCells>
  <dataValidations count="14">
    <dataValidation type="list" allowBlank="1" showInputMessage="1" showErrorMessage="1" sqref="S12 AA6:AA7">
      <formula1>ΠΟΛΥΤΕΚΝΟΣ_ΤΡΙΤΕΚΝΟΣ</formula1>
    </dataValidation>
    <dataValidation type="decimal" allowBlank="1" showInputMessage="1" showErrorMessage="1" sqref="O12:R12 W6:Z7">
      <formula1>0</formula1>
      <formula2>1</formula2>
    </dataValidation>
    <dataValidation type="whole" allowBlank="1" showInputMessage="1" showErrorMessage="1" sqref="K12 N12 S6:S7 V6:V7">
      <formula1>0</formula1>
      <formula2>29</formula2>
    </dataValidation>
    <dataValidation type="whole" allowBlank="1" showInputMessage="1" showErrorMessage="1" sqref="J12 M12 R6:R7 U6:U7">
      <formula1>0</formula1>
      <formula2>11</formula2>
    </dataValidation>
    <dataValidation type="whole" allowBlank="1" showInputMessage="1" showErrorMessage="1" sqref="I12 L12 Q6:Q7 T6:T7">
      <formula1>0</formula1>
      <formula2>40</formula2>
    </dataValidation>
    <dataValidation type="list" allowBlank="1" showInputMessage="1" showErrorMessage="1" sqref="E12 T12 E6:E7 I6:I7 M6:P7 AB6:AC7">
      <formula1>NAI_OXI</formula1>
    </dataValidation>
    <dataValidation type="list" allowBlank="1" showInputMessage="1" showErrorMessage="1" sqref="F12">
      <formula1>ΚΑΤΗΓΟΡΙΑ_ΠΤΥΧΙΟΥ</formula1>
    </dataValidation>
    <dataValidation type="date" operator="greaterThan" allowBlank="1" showInputMessage="1" showErrorMessage="1" sqref="G12">
      <formula1>1</formula1>
    </dataValidation>
    <dataValidation type="decimal" allowBlank="1" showInputMessage="1" showErrorMessage="1" sqref="H12">
      <formula1>0</formula1>
      <formula2>20</formula2>
    </dataValidation>
    <dataValidation type="list" allowBlank="1" showInputMessage="1" showErrorMessage="1" sqref="G6:G7">
      <formula1>ΑΠΑΙΤΕΙΤΑΙ_ΔΕΝ_ΑΠΑΙΤΕΙΤΑΙ</formula1>
    </dataValidation>
    <dataValidation type="list" allowBlank="1" showInputMessage="1" showErrorMessage="1" sqref="F6:F7">
      <formula1>ΚΛΑΔΟΣ_ΕΕΠ</formula1>
    </dataValidation>
    <dataValidation type="list" allowBlank="1" showInputMessage="1" showErrorMessage="1" sqref="H6:H7">
      <formula1>ΚΑΤΗΓΟΡΙΑ_ΠΙΝΑΚΑ</formula1>
    </dataValidation>
    <dataValidation type="list" allowBlank="1" showInputMessage="1" showErrorMessage="1" sqref="K6:K7">
      <formula1>ΑΠΑΙΤΟΥΜΕΝΟΣ_ΤΙΤΛΟΣ</formula1>
    </dataValidation>
    <dataValidation type="decimal" allowBlank="1" showInputMessage="1" showErrorMessage="1" sqref="L6:L7">
      <formula1>0</formula1>
      <formula2>10</formula2>
    </dataValidation>
  </dataValidation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10</vt:i4>
      </vt:variant>
      <vt:variant>
        <vt:lpstr>Περιοχές με ονόματα</vt:lpstr>
      </vt:variant>
      <vt:variant>
        <vt:i4>13</vt:i4>
      </vt:variant>
    </vt:vector>
  </HeadingPairs>
  <TitlesOfParts>
    <vt:vector size="23" baseType="lpstr">
      <vt:lpstr>Συγκ Πίνακας ΕΒΠ</vt:lpstr>
      <vt:lpstr>Τιμές</vt:lpstr>
      <vt:lpstr>ΕΕΠ ΠΕ21-26</vt:lpstr>
      <vt:lpstr>ΕΕΠ ΠΕ22</vt:lpstr>
      <vt:lpstr>ΕΕΠ ΠΕ23</vt:lpstr>
      <vt:lpstr>ΕΕΠ ΠΕ25</vt:lpstr>
      <vt:lpstr>ΕΕΠ ΠΕ28</vt:lpstr>
      <vt:lpstr>ΕΕΠ ΠΕ29</vt:lpstr>
      <vt:lpstr>ΕΕΠ ΠΕ30</vt:lpstr>
      <vt:lpstr>ΑΠΟΡΡΙΠΤΕΟΙ</vt:lpstr>
      <vt:lpstr>NAI_OXI</vt:lpstr>
      <vt:lpstr>ΑΔΤ_ΔΙΑΒΑΤΗΡΙΟ</vt:lpstr>
      <vt:lpstr>ΑΠΑΙΤΕΙΤΑΙ_ΔΕΝ_ΑΠΑΙΤΕΙΤΑΙ</vt:lpstr>
      <vt:lpstr>ΑΠΑΙΤΟΥΜΕΝΟΣ_ΤΙΤΛΟΣ</vt:lpstr>
      <vt:lpstr>ΔΕΝ_ΑΠΑΙΤΕΙΤΑΙ</vt:lpstr>
      <vt:lpstr>ΕΙΔΙΚΟΤΗΤΑ_ΕΒΠ</vt:lpstr>
      <vt:lpstr>ΕΙΔΙΚΟΤΗΤΑ_ΕΕΠ</vt:lpstr>
      <vt:lpstr>ΚΑΤΗΓΟΡΙΑ_ΠΙΝΑΚΑ</vt:lpstr>
      <vt:lpstr>ΚΑΤΗΓΟΡΙΑ_ΠΤΥΧΙΟΥ</vt:lpstr>
      <vt:lpstr>ΚΛΑΔΟΣ_ΕΕΠ</vt:lpstr>
      <vt:lpstr>ΠΑΙΔΑΓΩΓΙΚΗ_ΕΠΑΡΚΕΙΑ</vt:lpstr>
      <vt:lpstr>ΠΟΛΥΤΕΚΝΟΣ_ΤΡΙΤΕΚΝΟΣ</vt:lpstr>
      <vt:lpstr>ΠΟΛΥΤΕΝΟΣ_ΤΡΙΤΕΚΝΟΣ</vt:lpstr>
    </vt:vector>
  </TitlesOfParts>
  <Company>YPEPTH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apanagopoulos</dc:creator>
  <cp:lastModifiedBy>ΜΑΡΙΑ</cp:lastModifiedBy>
  <cp:lastPrinted>2016-08-25T05:01:51Z</cp:lastPrinted>
  <dcterms:created xsi:type="dcterms:W3CDTF">2016-07-15T07:50:33Z</dcterms:created>
  <dcterms:modified xsi:type="dcterms:W3CDTF">2016-09-02T08:28:46Z</dcterms:modified>
</cp:coreProperties>
</file>